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25" activeTab="2"/>
  </bookViews>
  <sheets>
    <sheet name="Лист3 (2)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<sst xmlns="http://schemas.openxmlformats.org/spreadsheetml/2006/main" count="152" uniqueCount="115">
  <si>
    <t>РАСХОДЫ</t>
  </si>
  <si>
    <t>п/раздел</t>
  </si>
  <si>
    <t xml:space="preserve">     ППП            </t>
  </si>
  <si>
    <t>вид разд.</t>
  </si>
  <si>
    <t>эк.клас.</t>
  </si>
  <si>
    <t>Утвержденный бюджет на начало года № 02 от 12.04.2023 г.</t>
  </si>
  <si>
    <t>Уточненый бюдже Решенипе № 02   от 12.04.2023 г.</t>
  </si>
  <si>
    <t>Исполнения по состоянию на конец месяца .</t>
  </si>
  <si>
    <t>Глава</t>
  </si>
  <si>
    <t>001</t>
  </si>
  <si>
    <t>0102</t>
  </si>
  <si>
    <t>ИТОГ  0102</t>
  </si>
  <si>
    <t>итого</t>
  </si>
  <si>
    <t>Председатель с/с</t>
  </si>
  <si>
    <t>0103</t>
  </si>
  <si>
    <t>Итого 0103</t>
  </si>
  <si>
    <t>Администрация</t>
  </si>
  <si>
    <t>0104</t>
  </si>
  <si>
    <t>8830020000</t>
  </si>
  <si>
    <t>***</t>
  </si>
  <si>
    <t>Резервный фонд</t>
  </si>
  <si>
    <t>0111</t>
  </si>
  <si>
    <t>9990020680</t>
  </si>
  <si>
    <t>Общегосудар. расходы</t>
  </si>
  <si>
    <t>0113</t>
  </si>
  <si>
    <t>9960020680</t>
  </si>
  <si>
    <t>ВУС</t>
  </si>
  <si>
    <t>0203</t>
  </si>
  <si>
    <t>9980051180</t>
  </si>
  <si>
    <t>Разграничение земель</t>
  </si>
  <si>
    <t>0412</t>
  </si>
  <si>
    <t>9998000590</t>
  </si>
  <si>
    <t>Коммунальное хоз-во</t>
  </si>
  <si>
    <t>0502</t>
  </si>
  <si>
    <t>2610160010</t>
  </si>
  <si>
    <t>Благоустройство</t>
  </si>
  <si>
    <t>0503</t>
  </si>
  <si>
    <t>9997000590</t>
  </si>
  <si>
    <t>Уличное освещение</t>
  </si>
  <si>
    <t>1480000180</t>
  </si>
  <si>
    <t>1480000181</t>
  </si>
  <si>
    <t>Озеленение</t>
  </si>
  <si>
    <t>1480200180</t>
  </si>
  <si>
    <t>прочие мероприятия</t>
  </si>
  <si>
    <t>Культура</t>
  </si>
  <si>
    <t>0801</t>
  </si>
  <si>
    <t>2020100590</t>
  </si>
  <si>
    <t>СКДЦ</t>
  </si>
  <si>
    <t>СПОРТ</t>
  </si>
  <si>
    <t>1102</t>
  </si>
  <si>
    <t>2460120000</t>
  </si>
  <si>
    <t xml:space="preserve">всего </t>
  </si>
  <si>
    <t>ИТОГО:</t>
  </si>
  <si>
    <t xml:space="preserve"> Отчет  об исполнении смет  финансируемых </t>
  </si>
  <si>
    <t xml:space="preserve">                                                         из бюджета по Администрации сельского поселения</t>
  </si>
  <si>
    <t xml:space="preserve">                                                          "сельсовет Стальский" Кизилюртовского района РД</t>
  </si>
  <si>
    <t xml:space="preserve">        на   01 июль 2023 г.</t>
  </si>
  <si>
    <r>
      <t xml:space="preserve">                           </t>
    </r>
    <r>
      <rPr>
        <b/>
        <i/>
        <sz val="11"/>
        <color indexed="8"/>
        <rFont val="Arial Narrow"/>
        <family val="2"/>
      </rPr>
      <t xml:space="preserve"> Д О Х О Д Ы</t>
    </r>
  </si>
  <si>
    <t>План</t>
  </si>
  <si>
    <t>Уточненный план</t>
  </si>
  <si>
    <t>ИСПОЛНЕНИЕ</t>
  </si>
  <si>
    <t>№</t>
  </si>
  <si>
    <t>Наименование доходов</t>
  </si>
  <si>
    <t>бюджет доходов</t>
  </si>
  <si>
    <t>18210606043103000110</t>
  </si>
  <si>
    <t> 18210606043101000110</t>
  </si>
  <si>
    <t>18210606033102100110</t>
  </si>
  <si>
    <t>Итого " Земельный налог"</t>
  </si>
  <si>
    <t> 18210601030102100110</t>
  </si>
  <si>
    <t> 18210601030101000110</t>
  </si>
  <si>
    <t>Итого "Налог на имущество"</t>
  </si>
  <si>
    <t> 18210503010014000110</t>
  </si>
  <si>
    <t>18210503010013000000</t>
  </si>
  <si>
    <t> 18210503010011000110</t>
  </si>
  <si>
    <t> 18210503010012100110</t>
  </si>
  <si>
    <t>Итого       "Единый с/з налог"</t>
  </si>
  <si>
    <t>18210102030011000110</t>
  </si>
  <si>
    <t>18210102020012100000</t>
  </si>
  <si>
    <t>18210102010012100000</t>
  </si>
  <si>
    <t>18210102030013000110</t>
  </si>
  <si>
    <t>                          18210102030012100110</t>
  </si>
  <si>
    <t>18210102010013000110</t>
  </si>
  <si>
    <t>18210102010011000110</t>
  </si>
  <si>
    <t>18210102010015000110</t>
  </si>
  <si>
    <t>18210102020011000000</t>
  </si>
  <si>
    <t>Итого   "Налог  на доходы с физических лиц"</t>
  </si>
  <si>
    <t>111701050100000000</t>
  </si>
  <si>
    <t> 00111105025100000120</t>
  </si>
  <si>
    <t>Итого  аренда</t>
  </si>
  <si>
    <t>ИТОГО   СОБСТ. ДОХОДОВ</t>
  </si>
  <si>
    <t>Дотация бюджетных поселений  00120215001100000150</t>
  </si>
  <si>
    <t>Дотации бюджетных поселений  (для покрытия задолженности</t>
  </si>
  <si>
    <t>00111701050100000180</t>
  </si>
  <si>
    <t>межбюджетные трансферты  00120240014100000150</t>
  </si>
  <si>
    <t>Субвенция ВУС   00120235118100000150  2023г.</t>
  </si>
  <si>
    <t xml:space="preserve"> ИТОГО  Р-Н</t>
  </si>
  <si>
    <t>ВСЕГО</t>
  </si>
  <si>
    <t>Сведение о движении средст местного бюджета на счетах учреждения</t>
  </si>
  <si>
    <t xml:space="preserve">Наименование                 текущего счета </t>
  </si>
  <si>
    <t>Остаток на</t>
  </si>
  <si>
    <t>Поступление            с начала года</t>
  </si>
  <si>
    <t xml:space="preserve">Кассовые </t>
  </si>
  <si>
    <t xml:space="preserve">Остаток средст в на  конец месяца                  </t>
  </si>
  <si>
    <t xml:space="preserve">начало </t>
  </si>
  <si>
    <t>расходы</t>
  </si>
  <si>
    <t>года</t>
  </si>
  <si>
    <t xml:space="preserve">   </t>
  </si>
  <si>
    <t>Средства для перевода  учреждений,</t>
  </si>
  <si>
    <t>находящейся в ведении главного</t>
  </si>
  <si>
    <t>распорядителя и на другие мероприятие</t>
  </si>
  <si>
    <t>Глава СП "сельсовет   Стальский"                                                      Абдумажидов С.А.</t>
  </si>
  <si>
    <t xml:space="preserve">Главный  бухгалтер </t>
  </si>
  <si>
    <t>Хирамагомедова А.М.</t>
  </si>
  <si>
    <t xml:space="preserve">                          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</si>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</sst>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000"/>
    <numFmt numFmtId="181" formatCode="#,000"/>
  </numFmts>
  <fonts count="125">
    <font>
      <sz val="10"/>
      <name val="Arial"/>
      <family val="2"/>
    </font>
    <font>
      <sz val="11"/>
      <name val="Calibri"/>
      <family val="2"/>
    </font>
    <font>
      <b/>
      <i/>
      <sz val="14"/>
      <color indexed="8"/>
      <name val="Cambria"/>
      <family val="1"/>
    </font>
    <font>
      <b/>
      <i/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i/>
      <sz val="12"/>
      <color indexed="8"/>
      <name val="Cambria"/>
      <family val="1"/>
    </font>
    <font>
      <b/>
      <sz val="14"/>
      <color indexed="8"/>
      <name val="Century"/>
      <family val="1"/>
    </font>
    <font>
      <b/>
      <sz val="12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i/>
      <sz val="12"/>
      <color indexed="8"/>
      <name val="Arial Narrow"/>
      <family val="2"/>
    </font>
    <font>
      <sz val="8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indexed="8"/>
      <name val="Arial Narrow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entury"/>
      <family val="1"/>
    </font>
    <font>
      <sz val="12"/>
      <color indexed="8"/>
      <name val="Century"/>
      <family val="1"/>
    </font>
    <font>
      <b/>
      <i/>
      <sz val="11"/>
      <color indexed="8"/>
      <name val="Cambria"/>
      <family val="1"/>
    </font>
    <font>
      <b/>
      <i/>
      <sz val="12"/>
      <color indexed="8"/>
      <name val="Century"/>
      <family val="1"/>
    </font>
    <font>
      <sz val="12"/>
      <name val="Century"/>
      <family val="1"/>
    </font>
    <font>
      <b/>
      <sz val="12"/>
      <name val="Century"/>
      <family val="1"/>
    </font>
    <font>
      <i/>
      <sz val="11"/>
      <color indexed="8"/>
      <name val="Cambria"/>
      <family val="1"/>
    </font>
    <font>
      <i/>
      <sz val="12"/>
      <color indexed="8"/>
      <name val="Century"/>
      <family val="1"/>
    </font>
    <font>
      <b/>
      <i/>
      <sz val="11"/>
      <color indexed="10"/>
      <name val="Cambria"/>
      <family val="1"/>
    </font>
    <font>
      <b/>
      <i/>
      <sz val="12"/>
      <name val="Century"/>
      <family val="1"/>
    </font>
    <font>
      <b/>
      <sz val="12"/>
      <color indexed="10"/>
      <name val="Century"/>
      <family val="1"/>
    </font>
    <font>
      <b/>
      <i/>
      <sz val="12"/>
      <color indexed="10"/>
      <name val="Century"/>
      <family val="1"/>
    </font>
    <font>
      <sz val="11"/>
      <name val="Arial"/>
      <family val="2"/>
    </font>
    <font>
      <i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11"/>
      <color indexed="40"/>
      <name val="Cambria"/>
      <family val="1"/>
    </font>
    <font>
      <b/>
      <i/>
      <sz val="11"/>
      <color indexed="10"/>
      <name val="Arial Narrow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ourier New"/>
      <family val="3"/>
    </font>
    <font>
      <b/>
      <sz val="10"/>
      <name val="Times New Roman"/>
      <family val="1"/>
    </font>
    <font>
      <b/>
      <sz val="11"/>
      <name val="Courier New"/>
      <family val="3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10"/>
      <name val="Courier New"/>
      <family val="3"/>
    </font>
    <font>
      <b/>
      <sz val="16"/>
      <color indexed="10"/>
      <name val="Times New Roman"/>
      <family val="1"/>
    </font>
    <font>
      <b/>
      <sz val="9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i/>
      <sz val="14"/>
      <color rgb="FF000000"/>
      <name val="Cambria"/>
      <family val="1"/>
    </font>
    <font>
      <b/>
      <i/>
      <sz val="12"/>
      <color rgb="FF000000"/>
      <name val="Cambria"/>
      <family val="1"/>
    </font>
    <font>
      <b/>
      <sz val="12"/>
      <color rgb="FF000000"/>
      <name val="Cambria"/>
      <family val="1"/>
    </font>
    <font>
      <i/>
      <sz val="12"/>
      <color rgb="FF000000"/>
      <name val="Cambria"/>
      <family val="1"/>
    </font>
    <font>
      <b/>
      <sz val="14"/>
      <color rgb="FF000000"/>
      <name val="Century"/>
      <family val="1"/>
    </font>
    <font>
      <b/>
      <i/>
      <sz val="12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i/>
      <sz val="11"/>
      <color rgb="FF000000"/>
      <name val="Arial Narrow"/>
      <family val="2"/>
    </font>
    <font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mbria"/>
      <family val="1"/>
    </font>
    <font>
      <sz val="10"/>
      <color rgb="FF000000"/>
      <name val="Cambria"/>
      <family val="1"/>
    </font>
    <font>
      <sz val="12"/>
      <color rgb="FF000000"/>
      <name val="Cambria"/>
      <family val="1"/>
    </font>
    <font>
      <b/>
      <sz val="12"/>
      <color rgb="FF000000"/>
      <name val="Century"/>
      <family val="1"/>
    </font>
    <font>
      <sz val="12"/>
      <color rgb="FF000000"/>
      <name val="Century"/>
      <family val="1"/>
    </font>
    <font>
      <b/>
      <i/>
      <sz val="11"/>
      <color rgb="FF000000"/>
      <name val="Cambria"/>
      <family val="1"/>
    </font>
    <font>
      <b/>
      <i/>
      <sz val="12"/>
      <color rgb="FF000000"/>
      <name val="Century"/>
      <family val="1"/>
    </font>
    <font>
      <i/>
      <sz val="11"/>
      <color rgb="FF000000"/>
      <name val="Cambria"/>
      <family val="1"/>
    </font>
    <font>
      <i/>
      <sz val="12"/>
      <color rgb="FF000000"/>
      <name val="Century"/>
      <family val="1"/>
    </font>
    <font>
      <b/>
      <i/>
      <sz val="11"/>
      <color rgb="FFFF0000"/>
      <name val="Cambria"/>
      <family val="1"/>
    </font>
    <font>
      <b/>
      <sz val="12"/>
      <color rgb="FFFF0000"/>
      <name val="Century"/>
      <family val="1"/>
    </font>
    <font>
      <b/>
      <i/>
      <sz val="12"/>
      <color rgb="FFFF0000"/>
      <name val="Century"/>
      <family val="1"/>
    </font>
    <font>
      <b/>
      <i/>
      <sz val="11"/>
      <color rgb="FF00B0F0"/>
      <name val="Cambria"/>
      <family val="1"/>
    </font>
    <font>
      <b/>
      <i/>
      <sz val="11"/>
      <color rgb="FFC00000"/>
      <name val="Arial Narrow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Courier New"/>
      <family val="3"/>
    </font>
    <font>
      <b/>
      <sz val="11"/>
      <color rgb="FFFF0000"/>
      <name val="Courier New"/>
      <family val="3"/>
    </font>
    <font>
      <b/>
      <sz val="11"/>
      <color theme="1"/>
      <name val="Courier New"/>
      <family val="3"/>
    </font>
    <font>
      <b/>
      <sz val="16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/>
      <right style="medium"/>
      <top/>
      <bottom style="medium"/>
    </border>
    <border>
      <left style="medium"/>
      <right style="medium">
        <color indexed="8"/>
      </right>
      <top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 style="medium">
        <color indexed="8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/>
      <right>
        <color indexed="63"/>
      </right>
      <top style="medium">
        <color indexed="8"/>
      </top>
      <bottom/>
    </border>
    <border>
      <left>
        <color indexed="63"/>
      </left>
      <right>
        <color indexed="63"/>
      </right>
      <top style="medium">
        <color rgb="FF000000"/>
      </top>
      <bottom/>
    </border>
    <border>
      <left style="medium"/>
      <right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178" fontId="0" fillId="0" borderId="0" applyFont="0" applyFill="0" applyBorder="0" applyAlignment="0" applyProtection="0"/>
    <xf numFmtId="0" fontId="71" fillId="3" borderId="0" applyNumberFormat="0" applyBorder="0" applyAlignment="0" applyProtection="0"/>
    <xf numFmtId="0" fontId="72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5" borderId="0" applyNumberFormat="0" applyBorder="0" applyAlignment="0" applyProtection="0"/>
    <xf numFmtId="9" fontId="0" fillId="0" borderId="0" applyFont="0" applyFill="0" applyBorder="0" applyAlignment="0" applyProtection="0"/>
    <xf numFmtId="0" fontId="71" fillId="6" borderId="0" applyNumberFormat="0" applyBorder="0" applyAlignment="0" applyProtection="0"/>
    <xf numFmtId="0" fontId="73" fillId="0" borderId="1" applyNumberFormat="0" applyFill="0" applyAlignment="0" applyProtection="0"/>
    <xf numFmtId="0" fontId="74" fillId="7" borderId="2" applyNumberFormat="0" applyAlignment="0" applyProtection="0"/>
    <xf numFmtId="0" fontId="75" fillId="0" borderId="0" applyNumberFormat="0" applyFill="0" applyBorder="0" applyAlignment="0" applyProtection="0"/>
    <xf numFmtId="0" fontId="71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83" fillId="10" borderId="7" applyNumberFormat="0" applyAlignment="0" applyProtection="0"/>
    <xf numFmtId="0" fontId="84" fillId="11" borderId="8" applyNumberFormat="0" applyAlignment="0" applyProtection="0"/>
    <xf numFmtId="0" fontId="85" fillId="7" borderId="7" applyNumberFormat="0" applyAlignment="0" applyProtection="0"/>
    <xf numFmtId="0" fontId="86" fillId="0" borderId="9" applyNumberFormat="0" applyFill="0" applyAlignment="0" applyProtection="0"/>
    <xf numFmtId="0" fontId="87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8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71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71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90" fillId="0" borderId="0" xfId="0" applyFont="1" applyAlignment="1">
      <alignment horizontal="center" wrapText="1"/>
    </xf>
    <xf numFmtId="0" fontId="9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91" fillId="0" borderId="10" xfId="0" applyFont="1" applyBorder="1" applyAlignment="1">
      <alignment wrapText="1"/>
    </xf>
    <xf numFmtId="0" fontId="91" fillId="0" borderId="11" xfId="0" applyFont="1" applyBorder="1" applyAlignment="1">
      <alignment wrapText="1"/>
    </xf>
    <xf numFmtId="0" fontId="91" fillId="0" borderId="11" xfId="0" applyFont="1" applyBorder="1" applyAlignment="1">
      <alignment horizontal="left" wrapText="1" indent="1"/>
    </xf>
    <xf numFmtId="0" fontId="91" fillId="0" borderId="12" xfId="0" applyFont="1" applyBorder="1" applyAlignment="1">
      <alignment wrapText="1"/>
    </xf>
    <xf numFmtId="0" fontId="91" fillId="0" borderId="13" xfId="0" applyFont="1" applyBorder="1" applyAlignment="1">
      <alignment wrapText="1"/>
    </xf>
    <xf numFmtId="0" fontId="91" fillId="0" borderId="14" xfId="0" applyFont="1" applyBorder="1" applyAlignment="1">
      <alignment wrapText="1"/>
    </xf>
    <xf numFmtId="0" fontId="91" fillId="0" borderId="15" xfId="0" applyFont="1" applyBorder="1" applyAlignment="1">
      <alignment wrapText="1"/>
    </xf>
    <xf numFmtId="0" fontId="92" fillId="0" borderId="15" xfId="0" applyFont="1" applyBorder="1" applyAlignment="1">
      <alignment vertical="top" wrapText="1"/>
    </xf>
    <xf numFmtId="0" fontId="93" fillId="0" borderId="12" xfId="0" applyFont="1" applyBorder="1" applyAlignment="1">
      <alignment wrapText="1"/>
    </xf>
    <xf numFmtId="0" fontId="94" fillId="0" borderId="10" xfId="0" applyFont="1" applyBorder="1" applyAlignment="1">
      <alignment horizontal="right" wrapText="1"/>
    </xf>
    <xf numFmtId="2" fontId="94" fillId="0" borderId="16" xfId="0" applyNumberFormat="1" applyFont="1" applyBorder="1" applyAlignment="1">
      <alignment horizontal="right" wrapText="1"/>
    </xf>
    <xf numFmtId="2" fontId="94" fillId="0" borderId="10" xfId="0" applyNumberFormat="1" applyFont="1" applyBorder="1" applyAlignment="1">
      <alignment horizontal="right" wrapText="1"/>
    </xf>
    <xf numFmtId="0" fontId="94" fillId="0" borderId="12" xfId="0" applyFont="1" applyBorder="1" applyAlignment="1">
      <alignment horizontal="right" wrapText="1"/>
    </xf>
    <xf numFmtId="2" fontId="94" fillId="0" borderId="12" xfId="0" applyNumberFormat="1" applyFont="1" applyBorder="1" applyAlignment="1">
      <alignment horizontal="right" wrapText="1"/>
    </xf>
    <xf numFmtId="0" fontId="93" fillId="0" borderId="17" xfId="0" applyFont="1" applyBorder="1" applyAlignment="1">
      <alignment wrapText="1"/>
    </xf>
    <xf numFmtId="0" fontId="94" fillId="0" borderId="14" xfId="0" applyFont="1" applyBorder="1" applyAlignment="1">
      <alignment horizontal="right" wrapText="1"/>
    </xf>
    <xf numFmtId="2" fontId="94" fillId="0" borderId="14" xfId="0" applyNumberFormat="1" applyFont="1" applyBorder="1" applyAlignment="1">
      <alignment horizontal="right" wrapText="1"/>
    </xf>
    <xf numFmtId="0" fontId="91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95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97" fillId="0" borderId="0" xfId="0" applyFont="1" applyAlignment="1">
      <alignment vertical="top" wrapText="1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98" fillId="0" borderId="0" xfId="0" applyFont="1" applyAlignment="1">
      <alignment vertical="top" wrapText="1"/>
    </xf>
    <xf numFmtId="0" fontId="98" fillId="0" borderId="0" xfId="0" applyFont="1" applyAlignment="1">
      <alignment/>
    </xf>
    <xf numFmtId="0" fontId="98" fillId="0" borderId="0" xfId="0" applyFont="1" applyAlignment="1">
      <alignment horizontal="center"/>
    </xf>
    <xf numFmtId="0" fontId="99" fillId="0" borderId="0" xfId="0" applyFont="1" applyAlignment="1">
      <alignment vertical="top" wrapText="1"/>
    </xf>
    <xf numFmtId="0" fontId="97" fillId="0" borderId="0" xfId="0" applyFont="1" applyAlignment="1">
      <alignment/>
    </xf>
    <xf numFmtId="0" fontId="97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97" fillId="0" borderId="10" xfId="0" applyFont="1" applyBorder="1" applyAlignment="1">
      <alignment wrapText="1"/>
    </xf>
    <xf numFmtId="0" fontId="100" fillId="0" borderId="19" xfId="0" applyFont="1" applyBorder="1" applyAlignment="1">
      <alignment wrapText="1"/>
    </xf>
    <xf numFmtId="0" fontId="100" fillId="0" borderId="20" xfId="0" applyFont="1" applyBorder="1" applyAlignment="1">
      <alignment wrapText="1"/>
    </xf>
    <xf numFmtId="0" fontId="100" fillId="0" borderId="11" xfId="0" applyFont="1" applyBorder="1" applyAlignment="1">
      <alignment wrapText="1"/>
    </xf>
    <xf numFmtId="0" fontId="101" fillId="0" borderId="11" xfId="0" applyFont="1" applyBorder="1" applyAlignment="1">
      <alignment wrapText="1"/>
    </xf>
    <xf numFmtId="0" fontId="101" fillId="0" borderId="11" xfId="0" applyFont="1" applyBorder="1" applyAlignment="1">
      <alignment horizontal="center" vertical="center" wrapText="1"/>
    </xf>
    <xf numFmtId="0" fontId="97" fillId="0" borderId="12" xfId="0" applyFont="1" applyBorder="1" applyAlignment="1">
      <alignment wrapText="1"/>
    </xf>
    <xf numFmtId="0" fontId="102" fillId="0" borderId="21" xfId="0" applyFont="1" applyBorder="1" applyAlignment="1">
      <alignment wrapText="1"/>
    </xf>
    <xf numFmtId="0" fontId="102" fillId="0" borderId="0" xfId="0" applyFont="1" applyBorder="1" applyAlignment="1">
      <alignment wrapText="1"/>
    </xf>
    <xf numFmtId="0" fontId="102" fillId="0" borderId="13" xfId="0" applyFont="1" applyBorder="1" applyAlignment="1">
      <alignment wrapText="1"/>
    </xf>
    <xf numFmtId="0" fontId="101" fillId="0" borderId="13" xfId="0" applyFont="1" applyBorder="1" applyAlignment="1">
      <alignment wrapText="1"/>
    </xf>
    <xf numFmtId="0" fontId="101" fillId="0" borderId="13" xfId="0" applyFont="1" applyBorder="1" applyAlignment="1">
      <alignment horizontal="center" vertical="center" wrapText="1"/>
    </xf>
    <xf numFmtId="0" fontId="102" fillId="0" borderId="13" xfId="0" applyFont="1" applyBorder="1" applyAlignment="1">
      <alignment horizontal="center" vertical="center" wrapText="1"/>
    </xf>
    <xf numFmtId="0" fontId="103" fillId="0" borderId="17" xfId="0" applyFont="1" applyBorder="1" applyAlignment="1">
      <alignment vertical="top" wrapText="1"/>
    </xf>
    <xf numFmtId="0" fontId="104" fillId="0" borderId="22" xfId="0" applyFont="1" applyBorder="1" applyAlignment="1">
      <alignment vertical="top" wrapText="1"/>
    </xf>
    <xf numFmtId="0" fontId="104" fillId="0" borderId="18" xfId="0" applyFont="1" applyBorder="1" applyAlignment="1">
      <alignment vertical="top" wrapText="1"/>
    </xf>
    <xf numFmtId="0" fontId="104" fillId="0" borderId="15" xfId="0" applyFont="1" applyBorder="1" applyAlignment="1">
      <alignment vertical="top" wrapText="1"/>
    </xf>
    <xf numFmtId="0" fontId="101" fillId="0" borderId="0" xfId="0" applyFont="1" applyBorder="1" applyAlignment="1">
      <alignment wrapText="1"/>
    </xf>
    <xf numFmtId="0" fontId="101" fillId="0" borderId="23" xfId="0" applyFont="1" applyBorder="1" applyAlignment="1">
      <alignment horizontal="center" vertical="center" wrapText="1"/>
    </xf>
    <xf numFmtId="0" fontId="102" fillId="0" borderId="24" xfId="0" applyFont="1" applyBorder="1" applyAlignment="1">
      <alignment horizontal="center" vertical="center" wrapText="1"/>
    </xf>
    <xf numFmtId="0" fontId="105" fillId="0" borderId="25" xfId="0" applyFont="1" applyBorder="1" applyAlignment="1">
      <alignment horizontal="center" vertical="top" wrapText="1"/>
    </xf>
    <xf numFmtId="0" fontId="105" fillId="0" borderId="26" xfId="0" applyFont="1" applyBorder="1" applyAlignment="1">
      <alignment horizontal="center" vertical="top" wrapText="1"/>
    </xf>
    <xf numFmtId="0" fontId="106" fillId="0" borderId="27" xfId="0" applyFont="1" applyBorder="1" applyAlignment="1">
      <alignment wrapText="1"/>
    </xf>
    <xf numFmtId="0" fontId="106" fillId="0" borderId="28" xfId="0" applyFont="1" applyBorder="1" applyAlignment="1">
      <alignment horizontal="center" vertical="center" wrapText="1"/>
    </xf>
    <xf numFmtId="2" fontId="107" fillId="0" borderId="29" xfId="0" applyNumberFormat="1" applyFont="1" applyBorder="1" applyAlignment="1">
      <alignment horizontal="center" vertical="center" wrapText="1"/>
    </xf>
    <xf numFmtId="0" fontId="99" fillId="0" borderId="17" xfId="0" applyFont="1" applyBorder="1" applyAlignment="1">
      <alignment wrapText="1"/>
    </xf>
    <xf numFmtId="1" fontId="105" fillId="33" borderId="30" xfId="0" applyNumberFormat="1" applyFont="1" applyFill="1" applyBorder="1" applyAlignment="1">
      <alignment horizontal="center" vertical="top" wrapText="1"/>
    </xf>
    <xf numFmtId="1" fontId="105" fillId="33" borderId="31" xfId="0" applyNumberFormat="1" applyFont="1" applyFill="1" applyBorder="1" applyAlignment="1">
      <alignment horizontal="center" vertical="top" wrapText="1"/>
    </xf>
    <xf numFmtId="0" fontId="108" fillId="33" borderId="32" xfId="0" applyFont="1" applyFill="1" applyBorder="1" applyAlignment="1">
      <alignment horizontal="center" vertical="top" wrapText="1"/>
    </xf>
    <xf numFmtId="0" fontId="109" fillId="33" borderId="33" xfId="0" applyFont="1" applyFill="1" applyBorder="1" applyAlignment="1">
      <alignment horizontal="center" vertical="top" wrapText="1"/>
    </xf>
    <xf numFmtId="2" fontId="109" fillId="0" borderId="34" xfId="0" applyNumberFormat="1" applyFont="1" applyBorder="1" applyAlignment="1">
      <alignment horizontal="center" wrapText="1"/>
    </xf>
    <xf numFmtId="0" fontId="105" fillId="33" borderId="35" xfId="0" applyFont="1" applyFill="1" applyBorder="1" applyAlignment="1">
      <alignment horizontal="center" vertical="top" wrapText="1"/>
    </xf>
    <xf numFmtId="0" fontId="105" fillId="33" borderId="36" xfId="0" applyFont="1" applyFill="1" applyBorder="1" applyAlignment="1">
      <alignment horizontal="center" vertical="top" wrapText="1"/>
    </xf>
    <xf numFmtId="0" fontId="108" fillId="33" borderId="37" xfId="0" applyFont="1" applyFill="1" applyBorder="1" applyAlignment="1">
      <alignment horizontal="center" vertical="top" wrapText="1"/>
    </xf>
    <xf numFmtId="0" fontId="109" fillId="33" borderId="34" xfId="0" applyFont="1" applyFill="1" applyBorder="1" applyAlignment="1">
      <alignment horizontal="center" vertical="top" wrapText="1"/>
    </xf>
    <xf numFmtId="0" fontId="109" fillId="0" borderId="34" xfId="0" applyFont="1" applyBorder="1" applyAlignment="1">
      <alignment horizontal="center" wrapText="1"/>
    </xf>
    <xf numFmtId="0" fontId="105" fillId="34" borderId="38" xfId="0" applyNumberFormat="1" applyFont="1" applyFill="1" applyBorder="1" applyAlignment="1">
      <alignment horizontal="center" vertical="top" wrapText="1"/>
    </xf>
    <xf numFmtId="0" fontId="105" fillId="33" borderId="36" xfId="0" applyNumberFormat="1" applyFont="1" applyFill="1" applyBorder="1" applyAlignment="1">
      <alignment horizontal="center" vertical="top" wrapText="1"/>
    </xf>
    <xf numFmtId="180" fontId="105" fillId="33" borderId="39" xfId="0" applyNumberFormat="1" applyFont="1" applyFill="1" applyBorder="1" applyAlignment="1">
      <alignment horizontal="center" vertical="top" wrapText="1"/>
    </xf>
    <xf numFmtId="180" fontId="105" fillId="33" borderId="40" xfId="0" applyNumberFormat="1" applyFont="1" applyFill="1" applyBorder="1" applyAlignment="1">
      <alignment horizontal="center" vertical="top" wrapText="1"/>
    </xf>
    <xf numFmtId="180" fontId="108" fillId="33" borderId="37" xfId="0" applyNumberFormat="1" applyFont="1" applyFill="1" applyBorder="1" applyAlignment="1">
      <alignment horizontal="center" vertical="top" wrapText="1"/>
    </xf>
    <xf numFmtId="180" fontId="109" fillId="33" borderId="34" xfId="0" applyNumberFormat="1" applyFont="1" applyFill="1" applyBorder="1" applyAlignment="1">
      <alignment horizontal="center" vertical="top" wrapText="1"/>
    </xf>
    <xf numFmtId="180" fontId="105" fillId="33" borderId="41" xfId="0" applyNumberFormat="1" applyFont="1" applyFill="1" applyBorder="1" applyAlignment="1">
      <alignment horizontal="center" vertical="top" wrapText="1"/>
    </xf>
    <xf numFmtId="180" fontId="105" fillId="33" borderId="42" xfId="0" applyNumberFormat="1" applyFont="1" applyFill="1" applyBorder="1" applyAlignment="1">
      <alignment horizontal="center" vertical="top" wrapText="1"/>
    </xf>
    <xf numFmtId="0" fontId="110" fillId="35" borderId="41" xfId="0" applyFont="1" applyFill="1" applyBorder="1" applyAlignment="1">
      <alignment wrapText="1"/>
    </xf>
    <xf numFmtId="0" fontId="110" fillId="35" borderId="42" xfId="0" applyFont="1" applyFill="1" applyBorder="1" applyAlignment="1">
      <alignment wrapText="1"/>
    </xf>
    <xf numFmtId="2" fontId="108" fillId="35" borderId="37" xfId="0" applyNumberFormat="1" applyFont="1" applyFill="1" applyBorder="1" applyAlignment="1">
      <alignment wrapText="1"/>
    </xf>
    <xf numFmtId="2" fontId="111" fillId="35" borderId="34" xfId="0" applyNumberFormat="1" applyFont="1" applyFill="1" applyBorder="1" applyAlignment="1">
      <alignment wrapText="1"/>
    </xf>
    <xf numFmtId="2" fontId="108" fillId="35" borderId="34" xfId="0" applyNumberFormat="1" applyFont="1" applyFill="1" applyBorder="1" applyAlignment="1">
      <alignment horizontal="center" vertical="top" wrapText="1"/>
    </xf>
    <xf numFmtId="0" fontId="99" fillId="0" borderId="17" xfId="0" applyFont="1" applyBorder="1" applyAlignment="1">
      <alignment horizontal="right" wrapText="1"/>
    </xf>
    <xf numFmtId="0" fontId="105" fillId="33" borderId="30" xfId="0" applyFont="1" applyFill="1" applyBorder="1" applyAlignment="1">
      <alignment horizontal="center" vertical="top" wrapText="1"/>
    </xf>
    <xf numFmtId="0" fontId="105" fillId="33" borderId="31" xfId="0" applyFont="1" applyFill="1" applyBorder="1" applyAlignment="1">
      <alignment horizontal="center" vertical="top" wrapText="1"/>
    </xf>
    <xf numFmtId="2" fontId="28" fillId="0" borderId="34" xfId="0" applyNumberFormat="1" applyFont="1" applyBorder="1" applyAlignment="1">
      <alignment horizontal="center" wrapText="1"/>
    </xf>
    <xf numFmtId="0" fontId="110" fillId="35" borderId="39" xfId="0" applyFont="1" applyFill="1" applyBorder="1" applyAlignment="1">
      <alignment wrapText="1"/>
    </xf>
    <xf numFmtId="0" fontId="110" fillId="35" borderId="40" xfId="0" applyFont="1" applyFill="1" applyBorder="1" applyAlignment="1">
      <alignment wrapText="1"/>
    </xf>
    <xf numFmtId="0" fontId="108" fillId="33" borderId="37" xfId="0" applyNumberFormat="1" applyFont="1" applyFill="1" applyBorder="1" applyAlignment="1">
      <alignment horizontal="center" vertical="top" wrapText="1"/>
    </xf>
    <xf numFmtId="0" fontId="109" fillId="33" borderId="34" xfId="0" applyNumberFormat="1" applyFont="1" applyFill="1" applyBorder="1" applyAlignment="1">
      <alignment horizontal="center" vertical="top" wrapText="1"/>
    </xf>
    <xf numFmtId="0" fontId="105" fillId="33" borderId="39" xfId="0" applyFont="1" applyFill="1" applyBorder="1" applyAlignment="1">
      <alignment horizontal="center" vertical="top" wrapText="1"/>
    </xf>
    <xf numFmtId="0" fontId="105" fillId="33" borderId="40" xfId="0" applyFont="1" applyFill="1" applyBorder="1" applyAlignment="1">
      <alignment horizontal="center" vertical="top" wrapText="1"/>
    </xf>
    <xf numFmtId="2" fontId="29" fillId="35" borderId="34" xfId="0" applyNumberFormat="1" applyFont="1" applyFill="1" applyBorder="1" applyAlignment="1">
      <alignment horizontal="center" wrapText="1"/>
    </xf>
    <xf numFmtId="0" fontId="21" fillId="34" borderId="43" xfId="0" applyFont="1" applyFill="1" applyBorder="1" applyAlignment="1">
      <alignment horizontal="center" vertical="top" wrapText="1"/>
    </xf>
    <xf numFmtId="0" fontId="21" fillId="34" borderId="38" xfId="0" applyFont="1" applyFill="1" applyBorder="1" applyAlignment="1">
      <alignment horizontal="center" vertical="top" wrapText="1"/>
    </xf>
    <xf numFmtId="0" fontId="21" fillId="34" borderId="44" xfId="0" applyFont="1" applyFill="1" applyBorder="1" applyAlignment="1">
      <alignment horizontal="center" vertical="top" wrapText="1"/>
    </xf>
    <xf numFmtId="0" fontId="105" fillId="34" borderId="45" xfId="0" applyNumberFormat="1" applyFont="1" applyFill="1" applyBorder="1" applyAlignment="1">
      <alignment horizontal="center" vertical="top" wrapText="1"/>
    </xf>
    <xf numFmtId="0" fontId="105" fillId="33" borderId="46" xfId="0" applyNumberFormat="1" applyFont="1" applyFill="1" applyBorder="1" applyAlignment="1">
      <alignment horizontal="center" vertical="top" wrapText="1"/>
    </xf>
    <xf numFmtId="0" fontId="105" fillId="33" borderId="35" xfId="0" applyNumberFormat="1" applyFont="1" applyFill="1" applyBorder="1" applyAlignment="1">
      <alignment vertical="top" wrapText="1"/>
    </xf>
    <xf numFmtId="0" fontId="105" fillId="33" borderId="36" xfId="0" applyNumberFormat="1" applyFont="1" applyFill="1" applyBorder="1" applyAlignment="1">
      <alignment vertical="top" wrapText="1"/>
    </xf>
    <xf numFmtId="0" fontId="21" fillId="34" borderId="47" xfId="0" applyFont="1" applyFill="1" applyBorder="1" applyAlignment="1">
      <alignment horizontal="center" vertical="top" wrapText="1"/>
    </xf>
    <xf numFmtId="0" fontId="105" fillId="33" borderId="48" xfId="0" applyFont="1" applyFill="1" applyBorder="1" applyAlignment="1">
      <alignment horizontal="center" vertical="top" wrapText="1"/>
    </xf>
    <xf numFmtId="0" fontId="99" fillId="0" borderId="49" xfId="0" applyFont="1" applyBorder="1" applyAlignment="1">
      <alignment horizontal="right" wrapText="1"/>
    </xf>
    <xf numFmtId="0" fontId="21" fillId="34" borderId="50" xfId="0" applyFont="1" applyFill="1" applyBorder="1" applyAlignment="1">
      <alignment horizontal="center" vertical="top" wrapText="1"/>
    </xf>
    <xf numFmtId="0" fontId="105" fillId="33" borderId="50" xfId="0" applyFont="1" applyFill="1" applyBorder="1" applyAlignment="1">
      <alignment horizontal="center" vertical="top" wrapText="1"/>
    </xf>
    <xf numFmtId="0" fontId="108" fillId="33" borderId="28" xfId="0" applyFont="1" applyFill="1" applyBorder="1" applyAlignment="1">
      <alignment horizontal="center" vertical="top" wrapText="1"/>
    </xf>
    <xf numFmtId="0" fontId="99" fillId="0" borderId="22" xfId="0" applyFont="1" applyBorder="1" applyAlignment="1">
      <alignment horizontal="right" wrapText="1"/>
    </xf>
    <xf numFmtId="0" fontId="21" fillId="34" borderId="50" xfId="0" applyFont="1" applyFill="1" applyBorder="1" applyAlignment="1">
      <alignment horizontal="center" vertical="top" wrapText="1"/>
    </xf>
    <xf numFmtId="0" fontId="99" fillId="0" borderId="22" xfId="0" applyFont="1" applyBorder="1" applyAlignment="1">
      <alignment horizontal="right" wrapText="1"/>
    </xf>
    <xf numFmtId="0" fontId="105" fillId="34" borderId="50" xfId="0" applyNumberFormat="1" applyFont="1" applyFill="1" applyBorder="1" applyAlignment="1">
      <alignment horizontal="center" vertical="top" wrapText="1"/>
    </xf>
    <xf numFmtId="0" fontId="105" fillId="33" borderId="50" xfId="0" applyNumberFormat="1" applyFont="1" applyFill="1" applyBorder="1" applyAlignment="1">
      <alignment horizontal="center" vertical="top" wrapText="1"/>
    </xf>
    <xf numFmtId="0" fontId="105" fillId="33" borderId="51" xfId="0" applyNumberFormat="1" applyFont="1" applyFill="1" applyBorder="1" applyAlignment="1">
      <alignment horizontal="center" vertical="top" wrapText="1"/>
    </xf>
    <xf numFmtId="0" fontId="110" fillId="35" borderId="22" xfId="0" applyFont="1" applyFill="1" applyBorder="1" applyAlignment="1">
      <alignment wrapText="1"/>
    </xf>
    <xf numFmtId="0" fontId="110" fillId="35" borderId="18" xfId="0" applyFont="1" applyFill="1" applyBorder="1" applyAlignment="1">
      <alignment wrapText="1"/>
    </xf>
    <xf numFmtId="0" fontId="112" fillId="0" borderId="41" xfId="0" applyNumberFormat="1" applyFont="1" applyBorder="1" applyAlignment="1">
      <alignment horizontal="right" wrapText="1"/>
    </xf>
    <xf numFmtId="0" fontId="112" fillId="0" borderId="42" xfId="0" applyNumberFormat="1" applyFont="1" applyBorder="1" applyAlignment="1">
      <alignment horizontal="right" wrapText="1"/>
    </xf>
    <xf numFmtId="0" fontId="108" fillId="0" borderId="37" xfId="0" applyNumberFormat="1" applyFont="1" applyBorder="1" applyAlignment="1">
      <alignment horizontal="right" wrapText="1"/>
    </xf>
    <xf numFmtId="0" fontId="113" fillId="0" borderId="34" xfId="0" applyNumberFormat="1" applyFont="1" applyBorder="1" applyAlignment="1">
      <alignment horizontal="right" wrapText="1"/>
    </xf>
    <xf numFmtId="0" fontId="108" fillId="0" borderId="52" xfId="0" applyNumberFormat="1" applyFont="1" applyBorder="1" applyAlignment="1">
      <alignment horizontal="right" wrapText="1"/>
    </xf>
    <xf numFmtId="0" fontId="113" fillId="0" borderId="53" xfId="0" applyNumberFormat="1" applyFont="1" applyBorder="1" applyAlignment="1">
      <alignment horizontal="right" wrapText="1"/>
    </xf>
    <xf numFmtId="0" fontId="110" fillId="35" borderId="54" xfId="0" applyFont="1" applyFill="1" applyBorder="1" applyAlignment="1">
      <alignment wrapText="1"/>
    </xf>
    <xf numFmtId="2" fontId="108" fillId="35" borderId="15" xfId="0" applyNumberFormat="1" applyFont="1" applyFill="1" applyBorder="1" applyAlignment="1">
      <alignment wrapText="1"/>
    </xf>
    <xf numFmtId="2" fontId="111" fillId="35" borderId="15" xfId="0" applyNumberFormat="1" applyFont="1" applyFill="1" applyBorder="1" applyAlignment="1">
      <alignment wrapText="1"/>
    </xf>
    <xf numFmtId="0" fontId="114" fillId="35" borderId="41" xfId="0" applyFont="1" applyFill="1" applyBorder="1" applyAlignment="1">
      <alignment wrapText="1"/>
    </xf>
    <xf numFmtId="0" fontId="114" fillId="35" borderId="42" xfId="0" applyFont="1" applyFill="1" applyBorder="1" applyAlignment="1">
      <alignment wrapText="1"/>
    </xf>
    <xf numFmtId="0" fontId="114" fillId="35" borderId="54" xfId="0" applyFont="1" applyFill="1" applyBorder="1" applyAlignment="1">
      <alignment wrapText="1"/>
    </xf>
    <xf numFmtId="2" fontId="29" fillId="35" borderId="15" xfId="0" applyNumberFormat="1" applyFont="1" applyFill="1" applyBorder="1" applyAlignment="1">
      <alignment horizontal="right" vertical="top" wrapText="1"/>
    </xf>
    <xf numFmtId="2" fontId="33" fillId="35" borderId="15" xfId="0" applyNumberFormat="1" applyFont="1" applyFill="1" applyBorder="1" applyAlignment="1">
      <alignment horizontal="right" vertical="top" wrapText="1"/>
    </xf>
    <xf numFmtId="0" fontId="112" fillId="0" borderId="41" xfId="0" applyFont="1" applyBorder="1" applyAlignment="1">
      <alignment wrapText="1"/>
    </xf>
    <xf numFmtId="0" fontId="112" fillId="0" borderId="42" xfId="0" applyFont="1" applyBorder="1" applyAlignment="1">
      <alignment wrapText="1"/>
    </xf>
    <xf numFmtId="0" fontId="112" fillId="0" borderId="54" xfId="0" applyFont="1" applyBorder="1" applyAlignment="1">
      <alignment wrapText="1"/>
    </xf>
    <xf numFmtId="2" fontId="108" fillId="0" borderId="15" xfId="0" applyNumberFormat="1" applyFont="1" applyBorder="1" applyAlignment="1">
      <alignment wrapText="1"/>
    </xf>
    <xf numFmtId="2" fontId="113" fillId="0" borderId="15" xfId="0" applyNumberFormat="1" applyFont="1" applyBorder="1" applyAlignment="1">
      <alignment wrapText="1"/>
    </xf>
    <xf numFmtId="0" fontId="112" fillId="0" borderId="41" xfId="0" applyNumberFormat="1" applyFont="1" applyBorder="1" applyAlignment="1">
      <alignment horizontal="center" wrapText="1"/>
    </xf>
    <xf numFmtId="0" fontId="112" fillId="0" borderId="42" xfId="0" applyNumberFormat="1" applyFont="1" applyBorder="1" applyAlignment="1">
      <alignment horizontal="center" wrapText="1"/>
    </xf>
    <xf numFmtId="0" fontId="112" fillId="0" borderId="54" xfId="0" applyNumberFormat="1" applyFont="1" applyBorder="1" applyAlignment="1">
      <alignment horizontal="center" wrapText="1"/>
    </xf>
    <xf numFmtId="0" fontId="112" fillId="0" borderId="41" xfId="0" applyNumberFormat="1" applyFont="1" applyBorder="1" applyAlignment="1">
      <alignment wrapText="1"/>
    </xf>
    <xf numFmtId="2" fontId="115" fillId="35" borderId="34" xfId="0" applyNumberFormat="1" applyFont="1" applyFill="1" applyBorder="1" applyAlignment="1">
      <alignment wrapText="1"/>
    </xf>
    <xf numFmtId="2" fontId="116" fillId="35" borderId="34" xfId="0" applyNumberFormat="1" applyFont="1" applyFill="1" applyBorder="1" applyAlignment="1">
      <alignment wrapText="1"/>
    </xf>
    <xf numFmtId="0" fontId="1" fillId="0" borderId="17" xfId="0" applyFont="1" applyBorder="1" applyAlignment="1">
      <alignment wrapText="1"/>
    </xf>
    <xf numFmtId="0" fontId="97" fillId="0" borderId="41" xfId="0" applyFont="1" applyBorder="1" applyAlignment="1">
      <alignment wrapText="1"/>
    </xf>
    <xf numFmtId="0" fontId="97" fillId="0" borderId="42" xfId="0" applyFont="1" applyBorder="1" applyAlignment="1">
      <alignment wrapText="1"/>
    </xf>
    <xf numFmtId="2" fontId="108" fillId="0" borderId="53" xfId="0" applyNumberFormat="1" applyFont="1" applyBorder="1" applyAlignment="1">
      <alignment wrapText="1"/>
    </xf>
    <xf numFmtId="2" fontId="111" fillId="0" borderId="53" xfId="0" applyNumberFormat="1" applyFont="1" applyBorder="1" applyAlignment="1">
      <alignment wrapText="1"/>
    </xf>
    <xf numFmtId="2" fontId="29" fillId="0" borderId="34" xfId="0" applyNumberFormat="1" applyFont="1" applyBorder="1" applyAlignment="1">
      <alignment horizont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2" fontId="3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wrapText="1"/>
    </xf>
    <xf numFmtId="0" fontId="37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right" vertical="top" wrapText="1"/>
    </xf>
    <xf numFmtId="2" fontId="37" fillId="0" borderId="0" xfId="0" applyNumberFormat="1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right" vertical="top" wrapText="1"/>
    </xf>
    <xf numFmtId="0" fontId="37" fillId="0" borderId="0" xfId="0" applyFont="1" applyFill="1" applyBorder="1" applyAlignment="1">
      <alignment horizontal="right" wrapText="1"/>
    </xf>
    <xf numFmtId="2" fontId="38" fillId="0" borderId="0" xfId="0" applyNumberFormat="1" applyFont="1" applyFill="1" applyBorder="1" applyAlignment="1">
      <alignment wrapText="1"/>
    </xf>
    <xf numFmtId="2" fontId="37" fillId="0" borderId="0" xfId="0" applyNumberFormat="1" applyFont="1" applyFill="1" applyBorder="1" applyAlignment="1">
      <alignment horizontal="right" wrapText="1"/>
    </xf>
    <xf numFmtId="2" fontId="39" fillId="0" borderId="0" xfId="0" applyNumberFormat="1" applyFont="1" applyFill="1" applyBorder="1" applyAlignment="1">
      <alignment horizontal="right" vertical="top" wrapText="1"/>
    </xf>
    <xf numFmtId="2" fontId="38" fillId="0" borderId="0" xfId="0" applyNumberFormat="1" applyFont="1" applyFill="1" applyBorder="1" applyAlignment="1">
      <alignment horizontal="right" wrapText="1"/>
    </xf>
    <xf numFmtId="2" fontId="40" fillId="0" borderId="0" xfId="0" applyNumberFormat="1" applyFont="1" applyFill="1" applyBorder="1" applyAlignment="1">
      <alignment horizontal="right" vertical="top" wrapText="1"/>
    </xf>
    <xf numFmtId="2" fontId="39" fillId="0" borderId="0" xfId="0" applyNumberFormat="1" applyFont="1" applyFill="1" applyBorder="1" applyAlignment="1">
      <alignment horizontal="right" vertical="top" wrapText="1"/>
    </xf>
    <xf numFmtId="2" fontId="37" fillId="0" borderId="0" xfId="0" applyNumberFormat="1" applyFont="1" applyFill="1" applyBorder="1" applyAlignment="1">
      <alignment horizontal="right" wrapText="1"/>
    </xf>
    <xf numFmtId="2" fontId="112" fillId="0" borderId="0" xfId="0" applyNumberFormat="1" applyFont="1" applyBorder="1" applyAlignment="1">
      <alignment horizontal="right" wrapText="1"/>
    </xf>
    <xf numFmtId="2" fontId="117" fillId="0" borderId="0" xfId="0" applyNumberFormat="1" applyFont="1" applyBorder="1" applyAlignment="1">
      <alignment horizontal="right" vertical="top" wrapText="1"/>
    </xf>
    <xf numFmtId="2" fontId="118" fillId="0" borderId="0" xfId="0" applyNumberFormat="1" applyFont="1" applyBorder="1" applyAlignment="1">
      <alignment horizontal="right" vertical="top" wrapText="1"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119" fillId="0" borderId="55" xfId="0" applyFont="1" applyBorder="1" applyAlignment="1">
      <alignment vertical="top" wrapText="1"/>
    </xf>
    <xf numFmtId="0" fontId="120" fillId="0" borderId="56" xfId="0" applyFont="1" applyBorder="1" applyAlignment="1">
      <alignment vertical="top" wrapText="1"/>
    </xf>
    <xf numFmtId="0" fontId="119" fillId="0" borderId="57" xfId="0" applyFont="1" applyBorder="1" applyAlignment="1">
      <alignment vertical="top" wrapText="1"/>
    </xf>
    <xf numFmtId="2" fontId="121" fillId="0" borderId="58" xfId="0" applyNumberFormat="1" applyFont="1" applyBorder="1" applyAlignment="1">
      <alignment vertical="top" wrapText="1"/>
    </xf>
    <xf numFmtId="49" fontId="121" fillId="0" borderId="58" xfId="0" applyNumberFormat="1" applyFont="1" applyBorder="1" applyAlignment="1">
      <alignment vertical="top" wrapText="1"/>
    </xf>
    <xf numFmtId="0" fontId="121" fillId="0" borderId="58" xfId="0" applyFont="1" applyBorder="1" applyAlignment="1">
      <alignment horizontal="center" vertical="top" wrapText="1"/>
    </xf>
    <xf numFmtId="0" fontId="47" fillId="36" borderId="57" xfId="0" applyFont="1" applyFill="1" applyBorder="1" applyAlignment="1">
      <alignment vertical="top" wrapText="1"/>
    </xf>
    <xf numFmtId="2" fontId="48" fillId="36" borderId="58" xfId="0" applyNumberFormat="1" applyFont="1" applyFill="1" applyBorder="1" applyAlignment="1">
      <alignment vertical="top" wrapText="1"/>
    </xf>
    <xf numFmtId="0" fontId="48" fillId="36" borderId="58" xfId="0" applyFont="1" applyFill="1" applyBorder="1" applyAlignment="1">
      <alignment vertical="top" wrapText="1"/>
    </xf>
    <xf numFmtId="0" fontId="48" fillId="36" borderId="58" xfId="0" applyFont="1" applyFill="1" applyBorder="1" applyAlignment="1">
      <alignment horizontal="center" vertical="top" wrapText="1"/>
    </xf>
    <xf numFmtId="0" fontId="121" fillId="37" borderId="58" xfId="0" applyFont="1" applyFill="1" applyBorder="1" applyAlignment="1">
      <alignment horizontal="center" vertical="top" wrapText="1"/>
    </xf>
    <xf numFmtId="0" fontId="119" fillId="36" borderId="57" xfId="0" applyFont="1" applyFill="1" applyBorder="1" applyAlignment="1">
      <alignment vertical="top" wrapText="1"/>
    </xf>
    <xf numFmtId="2" fontId="121" fillId="36" borderId="58" xfId="0" applyNumberFormat="1" applyFont="1" applyFill="1" applyBorder="1" applyAlignment="1">
      <alignment vertical="top" wrapText="1"/>
    </xf>
    <xf numFmtId="0" fontId="121" fillId="36" borderId="58" xfId="0" applyFont="1" applyFill="1" applyBorder="1" applyAlignment="1">
      <alignment vertical="top" wrapText="1"/>
    </xf>
    <xf numFmtId="0" fontId="121" fillId="36" borderId="58" xfId="0" applyFont="1" applyFill="1" applyBorder="1" applyAlignment="1">
      <alignment horizontal="center" vertical="top" wrapText="1"/>
    </xf>
    <xf numFmtId="49" fontId="119" fillId="0" borderId="57" xfId="0" applyNumberFormat="1" applyFont="1" applyBorder="1" applyAlignment="1">
      <alignment vertical="top" wrapText="1"/>
    </xf>
    <xf numFmtId="2" fontId="121" fillId="0" borderId="57" xfId="0" applyNumberFormat="1" applyFont="1" applyBorder="1" applyAlignment="1">
      <alignment vertical="top" wrapText="1"/>
    </xf>
    <xf numFmtId="49" fontId="121" fillId="0" borderId="57" xfId="0" applyNumberFormat="1" applyFont="1" applyBorder="1" applyAlignment="1">
      <alignment vertical="top" wrapText="1"/>
    </xf>
    <xf numFmtId="49" fontId="121" fillId="0" borderId="58" xfId="0" applyNumberFormat="1" applyFont="1" applyBorder="1" applyAlignment="1">
      <alignment horizontal="center" vertical="top" wrapText="1"/>
    </xf>
    <xf numFmtId="49" fontId="119" fillId="36" borderId="57" xfId="0" applyNumberFormat="1" applyFont="1" applyFill="1" applyBorder="1" applyAlignment="1">
      <alignment vertical="top" wrapText="1"/>
    </xf>
    <xf numFmtId="49" fontId="121" fillId="36" borderId="57" xfId="0" applyNumberFormat="1" applyFont="1" applyFill="1" applyBorder="1" applyAlignment="1">
      <alignment vertical="top" wrapText="1"/>
    </xf>
    <xf numFmtId="49" fontId="121" fillId="36" borderId="58" xfId="0" applyNumberFormat="1" applyFont="1" applyFill="1" applyBorder="1" applyAlignment="1">
      <alignment horizontal="center" vertical="top" wrapText="1"/>
    </xf>
    <xf numFmtId="49" fontId="121" fillId="0" borderId="57" xfId="0" applyNumberFormat="1" applyFont="1" applyFill="1" applyBorder="1" applyAlignment="1">
      <alignment vertical="top" wrapText="1"/>
    </xf>
    <xf numFmtId="49" fontId="121" fillId="0" borderId="58" xfId="0" applyNumberFormat="1" applyFont="1" applyFill="1" applyBorder="1" applyAlignment="1">
      <alignment horizontal="center" vertical="top" wrapText="1"/>
    </xf>
    <xf numFmtId="49" fontId="121" fillId="36" borderId="58" xfId="0" applyNumberFormat="1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50" fillId="0" borderId="56" xfId="0" applyFont="1" applyFill="1" applyBorder="1" applyAlignment="1">
      <alignment vertical="top" wrapText="1"/>
    </xf>
    <xf numFmtId="0" fontId="50" fillId="0" borderId="56" xfId="0" applyFont="1" applyBorder="1" applyAlignment="1">
      <alignment vertical="top" wrapText="1"/>
    </xf>
    <xf numFmtId="2" fontId="48" fillId="0" borderId="58" xfId="0" applyNumberFormat="1" applyFont="1" applyBorder="1" applyAlignment="1">
      <alignment vertical="top" wrapText="1"/>
    </xf>
    <xf numFmtId="0" fontId="122" fillId="36" borderId="58" xfId="0" applyFont="1" applyFill="1" applyBorder="1" applyAlignment="1">
      <alignment horizontal="center" vertical="top" wrapText="1"/>
    </xf>
    <xf numFmtId="2" fontId="122" fillId="36" borderId="58" xfId="0" applyNumberFormat="1" applyFont="1" applyFill="1" applyBorder="1" applyAlignment="1">
      <alignment vertical="top" wrapText="1"/>
    </xf>
    <xf numFmtId="0" fontId="123" fillId="37" borderId="58" xfId="0" applyFont="1" applyFill="1" applyBorder="1" applyAlignment="1">
      <alignment horizontal="center" vertical="top" wrapText="1"/>
    </xf>
    <xf numFmtId="2" fontId="123" fillId="37" borderId="58" xfId="0" applyNumberFormat="1" applyFont="1" applyFill="1" applyBorder="1" applyAlignment="1">
      <alignment vertical="top" wrapText="1"/>
    </xf>
    <xf numFmtId="2" fontId="121" fillId="0" borderId="58" xfId="0" applyNumberFormat="1" applyFont="1" applyFill="1" applyBorder="1" applyAlignment="1">
      <alignment vertical="top" wrapText="1"/>
    </xf>
    <xf numFmtId="2" fontId="48" fillId="0" borderId="58" xfId="0" applyNumberFormat="1" applyFont="1" applyFill="1" applyBorder="1" applyAlignment="1">
      <alignment vertical="top" wrapText="1"/>
    </xf>
    <xf numFmtId="0" fontId="121" fillId="0" borderId="58" xfId="0" applyFont="1" applyFill="1" applyBorder="1" applyAlignment="1">
      <alignment horizontal="center" vertical="top" wrapText="1"/>
    </xf>
    <xf numFmtId="0" fontId="48" fillId="0" borderId="58" xfId="0" applyFont="1" applyBorder="1" applyAlignment="1">
      <alignment horizontal="center" vertical="top" wrapText="1"/>
    </xf>
    <xf numFmtId="0" fontId="122" fillId="36" borderId="58" xfId="0" applyFont="1" applyFill="1" applyBorder="1" applyAlignment="1">
      <alignment vertical="top" wrapText="1"/>
    </xf>
    <xf numFmtId="2" fontId="48" fillId="0" borderId="50" xfId="0" applyNumberFormat="1" applyFont="1" applyBorder="1" applyAlignment="1">
      <alignment horizontal="right" vertical="center" shrinkToFit="1"/>
    </xf>
    <xf numFmtId="49" fontId="124" fillId="0" borderId="57" xfId="0" applyNumberFormat="1" applyFont="1" applyBorder="1" applyAlignment="1">
      <alignment vertical="top" wrapText="1"/>
    </xf>
    <xf numFmtId="49" fontId="122" fillId="0" borderId="58" xfId="0" applyNumberFormat="1" applyFont="1" applyBorder="1" applyAlignment="1">
      <alignment vertical="top" wrapText="1"/>
    </xf>
    <xf numFmtId="0" fontId="53" fillId="0" borderId="0" xfId="0" applyFont="1" applyAlignment="1">
      <alignment/>
    </xf>
    <xf numFmtId="0" fontId="121" fillId="0" borderId="58" xfId="0" applyFont="1" applyBorder="1" applyAlignment="1">
      <alignment vertical="top" wrapText="1"/>
    </xf>
    <xf numFmtId="0" fontId="122" fillId="0" borderId="58" xfId="0" applyFont="1" applyBorder="1" applyAlignment="1">
      <alignment vertical="top" wrapText="1"/>
    </xf>
    <xf numFmtId="2" fontId="122" fillId="0" borderId="58" xfId="0" applyNumberFormat="1" applyFont="1" applyBorder="1" applyAlignment="1">
      <alignment vertical="top" wrapText="1"/>
    </xf>
    <xf numFmtId="181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05" fillId="0" borderId="25" xfId="0" applyFont="1" applyBorder="1" applyAlignment="1" quotePrefix="1">
      <alignment horizontal="center" vertical="top" wrapText="1"/>
    </xf>
    <xf numFmtId="0" fontId="105" fillId="34" borderId="38" xfId="0" applyNumberFormat="1" applyFont="1" applyFill="1" applyBorder="1" applyAlignment="1" quotePrefix="1">
      <alignment horizontal="center" vertical="top" wrapText="1"/>
    </xf>
    <xf numFmtId="0" fontId="21" fillId="34" borderId="43" xfId="0" applyFont="1" applyFill="1" applyBorder="1" applyAlignment="1" quotePrefix="1">
      <alignment horizontal="center" vertical="top" wrapText="1"/>
    </xf>
    <xf numFmtId="0" fontId="21" fillId="34" borderId="38" xfId="0" applyFont="1" applyFill="1" applyBorder="1" applyAlignment="1" quotePrefix="1">
      <alignment horizontal="center" vertical="top" wrapText="1"/>
    </xf>
    <xf numFmtId="0" fontId="105" fillId="34" borderId="45" xfId="0" applyNumberFormat="1" applyFont="1" applyFill="1" applyBorder="1" applyAlignment="1" quotePrefix="1">
      <alignment horizontal="center" vertical="top" wrapText="1"/>
    </xf>
    <xf numFmtId="0" fontId="21" fillId="34" borderId="47" xfId="0" applyFont="1" applyFill="1" applyBorder="1" applyAlignment="1" quotePrefix="1">
      <alignment horizontal="center" vertical="top" wrapText="1"/>
    </xf>
    <xf numFmtId="0" fontId="21" fillId="34" borderId="50" xfId="0" applyFont="1" applyFill="1" applyBorder="1" applyAlignment="1" quotePrefix="1">
      <alignment horizontal="center" vertical="top" wrapText="1"/>
    </xf>
    <xf numFmtId="0" fontId="21" fillId="34" borderId="50" xfId="0" applyFont="1" applyFill="1" applyBorder="1" applyAlignment="1" quotePrefix="1">
      <alignment horizontal="center" vertical="top" wrapText="1"/>
    </xf>
    <xf numFmtId="0" fontId="105" fillId="34" borderId="50" xfId="0" applyNumberFormat="1" applyFont="1" applyFill="1" applyBorder="1" applyAlignment="1" quotePrefix="1">
      <alignment horizontal="center" vertical="top" wrapText="1"/>
    </xf>
    <xf numFmtId="0" fontId="112" fillId="0" borderId="41" xfId="0" applyNumberFormat="1" applyFont="1" applyBorder="1" applyAlignment="1" quotePrefix="1">
      <alignment horizontal="right" wrapText="1"/>
    </xf>
    <xf numFmtId="0" fontId="112" fillId="0" borderId="41" xfId="0" applyNumberFormat="1" applyFont="1" applyBorder="1" applyAlignment="1" quotePrefix="1">
      <alignment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S80"/>
  <sheetViews>
    <sheetView zoomScale="150" zoomScaleNormal="150" workbookViewId="0" topLeftCell="A62">
      <selection activeCell="O70" sqref="O70"/>
    </sheetView>
  </sheetViews>
  <sheetFormatPr defaultColWidth="8.8515625" defaultRowHeight="12.75"/>
  <cols>
    <col min="1" max="1" width="2.7109375" style="0" customWidth="1"/>
    <col min="2" max="4" width="4.28125" style="0" hidden="1" customWidth="1"/>
    <col min="5" max="5" width="21.421875" style="0" customWidth="1"/>
    <col min="6" max="6" width="5.00390625" style="0" customWidth="1"/>
    <col min="7" max="7" width="7.8515625" style="0" customWidth="1"/>
    <col min="8" max="8" width="13.7109375" style="0" customWidth="1"/>
    <col min="9" max="10" width="6.8515625" style="0" customWidth="1"/>
    <col min="11" max="11" width="15.28125" style="0" customWidth="1"/>
    <col min="12" max="12" width="15.57421875" style="185" customWidth="1"/>
    <col min="13" max="13" width="16.28125" style="185" customWidth="1"/>
    <col min="14" max="14" width="13.7109375" style="0" customWidth="1"/>
    <col min="15" max="15" width="11.28125" style="0" bestFit="1" customWidth="1"/>
    <col min="16" max="16" width="11.7109375" style="0" bestFit="1" customWidth="1"/>
    <col min="17" max="17" width="10.00390625" style="0" customWidth="1"/>
    <col min="18" max="19" width="10.7109375" style="0" customWidth="1"/>
    <col min="20" max="20" width="10.140625" style="0" bestFit="1" customWidth="1"/>
  </cols>
  <sheetData>
    <row r="1" ht="6.75" customHeight="1"/>
    <row r="2" spans="5:10" ht="27" customHeight="1">
      <c r="E2" s="186" t="s">
        <v>0</v>
      </c>
      <c r="J2" s="212"/>
    </row>
    <row r="3" spans="5:18" ht="87" customHeight="1">
      <c r="E3" s="187" t="s">
        <v>1</v>
      </c>
      <c r="F3" s="188"/>
      <c r="G3" s="188" t="s">
        <v>2</v>
      </c>
      <c r="H3" s="188"/>
      <c r="I3" s="188" t="s">
        <v>3</v>
      </c>
      <c r="J3" s="188" t="s">
        <v>4</v>
      </c>
      <c r="K3" s="188" t="s">
        <v>5</v>
      </c>
      <c r="L3" s="213" t="s">
        <v>6</v>
      </c>
      <c r="M3" s="214" t="s">
        <v>7</v>
      </c>
      <c r="O3" s="34"/>
      <c r="P3" s="34"/>
      <c r="Q3" s="34"/>
      <c r="R3" s="34"/>
    </row>
    <row r="4" spans="5:19" ht="17.25" customHeight="1">
      <c r="E4" s="189" t="s">
        <v>8</v>
      </c>
      <c r="F4" s="190" t="s">
        <v>9</v>
      </c>
      <c r="G4" s="191" t="s">
        <v>10</v>
      </c>
      <c r="H4" s="192">
        <v>8810020000</v>
      </c>
      <c r="I4" s="192">
        <v>121</v>
      </c>
      <c r="J4" s="192">
        <v>211</v>
      </c>
      <c r="K4" s="190">
        <v>445000</v>
      </c>
      <c r="L4" s="190">
        <v>445000</v>
      </c>
      <c r="M4" s="215">
        <v>199279.55</v>
      </c>
      <c r="N4" s="22"/>
      <c r="O4" s="22"/>
      <c r="P4" s="22"/>
      <c r="S4" s="22"/>
    </row>
    <row r="5" spans="5:19" ht="16.5">
      <c r="E5" s="189"/>
      <c r="F5" s="190"/>
      <c r="G5" s="191"/>
      <c r="H5" s="192"/>
      <c r="I5" s="192">
        <v>129</v>
      </c>
      <c r="J5" s="192">
        <v>213</v>
      </c>
      <c r="K5" s="190">
        <v>135000</v>
      </c>
      <c r="L5" s="190">
        <v>135000</v>
      </c>
      <c r="M5" s="215">
        <v>28371.89</v>
      </c>
      <c r="N5" s="22"/>
      <c r="O5" s="22"/>
      <c r="P5" s="22"/>
      <c r="S5" s="22"/>
    </row>
    <row r="6" spans="5:19" ht="16.5" customHeight="1">
      <c r="E6" s="193" t="s">
        <v>11</v>
      </c>
      <c r="F6" s="194"/>
      <c r="G6" s="195"/>
      <c r="H6" s="196"/>
      <c r="I6" s="196"/>
      <c r="J6" s="216" t="s">
        <v>12</v>
      </c>
      <c r="K6" s="217">
        <f aca="true" t="shared" si="0" ref="K6:M6">K4+K5</f>
        <v>580000</v>
      </c>
      <c r="L6" s="217">
        <f t="shared" si="0"/>
        <v>580000</v>
      </c>
      <c r="M6" s="194">
        <f t="shared" si="0"/>
        <v>227651.44</v>
      </c>
      <c r="N6" s="22"/>
      <c r="O6" s="22"/>
      <c r="P6" s="22"/>
      <c r="S6" s="22"/>
    </row>
    <row r="7" spans="5:19" ht="16.5" customHeight="1">
      <c r="E7" s="189" t="s">
        <v>13</v>
      </c>
      <c r="F7" s="191" t="s">
        <v>9</v>
      </c>
      <c r="G7" s="191" t="s">
        <v>14</v>
      </c>
      <c r="H7" s="197">
        <v>9120020000</v>
      </c>
      <c r="I7" s="197">
        <v>121</v>
      </c>
      <c r="J7" s="218">
        <v>211</v>
      </c>
      <c r="K7" s="219">
        <v>401000</v>
      </c>
      <c r="L7" s="219">
        <v>401000</v>
      </c>
      <c r="M7" s="215">
        <v>-186868.46</v>
      </c>
      <c r="N7" s="22"/>
      <c r="O7" s="22"/>
      <c r="P7" s="22"/>
      <c r="S7" s="22"/>
    </row>
    <row r="8" spans="5:19" ht="16.5">
      <c r="E8" s="189"/>
      <c r="F8" s="190"/>
      <c r="G8" s="191"/>
      <c r="H8" s="197"/>
      <c r="I8" s="197">
        <v>129</v>
      </c>
      <c r="J8" s="218">
        <v>213</v>
      </c>
      <c r="K8" s="219">
        <v>122000</v>
      </c>
      <c r="L8" s="219">
        <v>122000</v>
      </c>
      <c r="M8" s="215">
        <v>0</v>
      </c>
      <c r="N8" s="22"/>
      <c r="O8" s="22"/>
      <c r="P8" s="22"/>
      <c r="S8" s="22"/>
    </row>
    <row r="9" spans="5:19" ht="15.75" customHeight="1">
      <c r="E9" s="198" t="s">
        <v>15</v>
      </c>
      <c r="F9" s="199"/>
      <c r="G9" s="200"/>
      <c r="H9" s="201"/>
      <c r="I9" s="201"/>
      <c r="J9" s="216" t="s">
        <v>12</v>
      </c>
      <c r="K9" s="217">
        <f aca="true" t="shared" si="1" ref="K9:M9">K7+K8</f>
        <v>523000</v>
      </c>
      <c r="L9" s="217">
        <f t="shared" si="1"/>
        <v>523000</v>
      </c>
      <c r="M9" s="194">
        <f t="shared" si="1"/>
        <v>-186868.46</v>
      </c>
      <c r="N9" s="22"/>
      <c r="O9" s="22"/>
      <c r="P9" s="22"/>
      <c r="S9" s="22"/>
    </row>
    <row r="10" spans="5:19" ht="15.75" customHeight="1">
      <c r="E10" s="202" t="s">
        <v>16</v>
      </c>
      <c r="F10" s="203" t="s">
        <v>9</v>
      </c>
      <c r="G10" s="204" t="s">
        <v>17</v>
      </c>
      <c r="H10" s="205" t="s">
        <v>18</v>
      </c>
      <c r="I10" s="192">
        <v>121</v>
      </c>
      <c r="J10" s="192">
        <v>211</v>
      </c>
      <c r="K10" s="190">
        <v>1370000</v>
      </c>
      <c r="L10" s="190">
        <v>1370000</v>
      </c>
      <c r="M10" s="215">
        <v>570849.29</v>
      </c>
      <c r="N10" s="22"/>
      <c r="O10" s="22"/>
      <c r="P10" s="22"/>
      <c r="S10" s="22"/>
    </row>
    <row r="11" spans="5:19" ht="15.75" customHeight="1">
      <c r="E11" s="202"/>
      <c r="F11" s="204"/>
      <c r="G11" s="204"/>
      <c r="H11" s="205"/>
      <c r="I11" s="192">
        <v>129</v>
      </c>
      <c r="J11" s="192">
        <v>213</v>
      </c>
      <c r="K11" s="220">
        <v>420000</v>
      </c>
      <c r="L11" s="220">
        <v>420000</v>
      </c>
      <c r="M11" s="215">
        <v>85151.94</v>
      </c>
      <c r="N11" s="22"/>
      <c r="O11" s="22"/>
      <c r="P11" s="22"/>
      <c r="S11" s="22"/>
    </row>
    <row r="12" spans="5:19" ht="15.75" customHeight="1">
      <c r="E12" s="202"/>
      <c r="F12" s="204"/>
      <c r="G12" s="204"/>
      <c r="H12" s="205"/>
      <c r="I12" s="192">
        <v>244</v>
      </c>
      <c r="J12" s="192">
        <v>221</v>
      </c>
      <c r="K12" s="190">
        <v>16000</v>
      </c>
      <c r="L12" s="190">
        <v>16000</v>
      </c>
      <c r="M12" s="221">
        <v>0</v>
      </c>
      <c r="N12" s="22"/>
      <c r="O12" s="22"/>
      <c r="P12" s="22"/>
      <c r="S12" s="22"/>
    </row>
    <row r="13" spans="5:19" ht="16.5">
      <c r="E13" s="202"/>
      <c r="F13" s="204"/>
      <c r="G13" s="204"/>
      <c r="H13" s="205"/>
      <c r="I13" s="192">
        <v>244</v>
      </c>
      <c r="J13" s="192">
        <v>222</v>
      </c>
      <c r="K13" s="190">
        <v>0</v>
      </c>
      <c r="L13" s="190">
        <v>0</v>
      </c>
      <c r="M13" s="221">
        <v>0</v>
      </c>
      <c r="N13" s="22"/>
      <c r="O13" s="22"/>
      <c r="P13" s="22"/>
      <c r="S13" s="22"/>
    </row>
    <row r="14" spans="5:19" ht="16.5">
      <c r="E14" s="202"/>
      <c r="F14" s="204"/>
      <c r="G14" s="204"/>
      <c r="H14" s="205"/>
      <c r="I14" s="192">
        <v>244</v>
      </c>
      <c r="J14" s="192">
        <v>223</v>
      </c>
      <c r="K14" s="190">
        <v>30000</v>
      </c>
      <c r="L14" s="190">
        <v>30000</v>
      </c>
      <c r="M14" s="221">
        <v>0</v>
      </c>
      <c r="N14" s="22"/>
      <c r="O14" s="22"/>
      <c r="P14" s="22"/>
      <c r="S14" s="22"/>
    </row>
    <row r="15" spans="5:19" ht="15.75" customHeight="1">
      <c r="E15" s="202"/>
      <c r="F15" s="204"/>
      <c r="G15" s="204"/>
      <c r="H15" s="205"/>
      <c r="I15" s="192">
        <v>244</v>
      </c>
      <c r="J15" s="192">
        <v>224</v>
      </c>
      <c r="K15" s="190">
        <v>21000</v>
      </c>
      <c r="L15" s="190">
        <v>21000</v>
      </c>
      <c r="M15" s="221">
        <v>0</v>
      </c>
      <c r="N15" s="22"/>
      <c r="O15" s="22"/>
      <c r="P15" s="22"/>
      <c r="S15" s="22"/>
    </row>
    <row r="16" spans="5:19" ht="15.75" customHeight="1">
      <c r="E16" s="202"/>
      <c r="F16" s="204"/>
      <c r="G16" s="204"/>
      <c r="H16" s="205"/>
      <c r="I16" s="192">
        <v>244</v>
      </c>
      <c r="J16" s="192">
        <v>225</v>
      </c>
      <c r="K16" s="190">
        <v>10000</v>
      </c>
      <c r="L16" s="190">
        <v>10000</v>
      </c>
      <c r="M16" s="221">
        <v>0</v>
      </c>
      <c r="N16" s="22"/>
      <c r="O16" s="22"/>
      <c r="P16" s="22"/>
      <c r="S16" s="22"/>
    </row>
    <row r="17" spans="5:19" ht="15.75" customHeight="1">
      <c r="E17" s="202"/>
      <c r="F17" s="204"/>
      <c r="G17" s="204"/>
      <c r="H17" s="205"/>
      <c r="I17" s="192">
        <v>244</v>
      </c>
      <c r="J17" s="192">
        <v>226</v>
      </c>
      <c r="K17" s="190">
        <v>20000</v>
      </c>
      <c r="L17" s="190">
        <v>20000</v>
      </c>
      <c r="M17" s="221">
        <v>0</v>
      </c>
      <c r="N17" s="22"/>
      <c r="O17" s="22"/>
      <c r="P17" s="22"/>
      <c r="S17" s="22"/>
    </row>
    <row r="18" spans="5:19" ht="15.75" customHeight="1">
      <c r="E18" s="202"/>
      <c r="F18" s="204"/>
      <c r="G18" s="204"/>
      <c r="H18" s="205"/>
      <c r="I18" s="192">
        <v>852</v>
      </c>
      <c r="J18" s="192">
        <v>290</v>
      </c>
      <c r="K18" s="190">
        <v>3000</v>
      </c>
      <c r="L18" s="190">
        <v>3000</v>
      </c>
      <c r="M18" s="221">
        <v>0</v>
      </c>
      <c r="N18" s="22"/>
      <c r="O18" s="22"/>
      <c r="P18" s="22"/>
      <c r="S18" s="22"/>
    </row>
    <row r="19" spans="5:19" ht="15.75" customHeight="1">
      <c r="E19" s="202"/>
      <c r="F19" s="204"/>
      <c r="G19" s="204"/>
      <c r="H19" s="205"/>
      <c r="I19" s="192">
        <v>853</v>
      </c>
      <c r="J19" s="192">
        <v>290</v>
      </c>
      <c r="K19" s="190">
        <v>20000</v>
      </c>
      <c r="L19" s="190">
        <v>20000</v>
      </c>
      <c r="M19" s="221">
        <v>0</v>
      </c>
      <c r="N19" s="22"/>
      <c r="O19" s="22"/>
      <c r="P19" s="22"/>
      <c r="S19" s="22"/>
    </row>
    <row r="20" spans="5:19" ht="16.5">
      <c r="E20" s="202"/>
      <c r="F20" s="204"/>
      <c r="G20" s="204"/>
      <c r="H20" s="205"/>
      <c r="I20" s="192">
        <v>244</v>
      </c>
      <c r="J20" s="192">
        <v>290</v>
      </c>
      <c r="K20" s="190">
        <v>10000</v>
      </c>
      <c r="L20" s="190">
        <v>10000</v>
      </c>
      <c r="M20" s="221">
        <v>0</v>
      </c>
      <c r="N20" s="22"/>
      <c r="O20" s="22"/>
      <c r="P20" s="22"/>
      <c r="S20" s="22"/>
    </row>
    <row r="21" spans="5:19" ht="15.75" customHeight="1">
      <c r="E21" s="202"/>
      <c r="F21" s="204"/>
      <c r="G21" s="204"/>
      <c r="H21" s="205"/>
      <c r="I21" s="192">
        <v>244</v>
      </c>
      <c r="J21" s="192">
        <v>310</v>
      </c>
      <c r="K21" s="190">
        <v>0</v>
      </c>
      <c r="L21" s="190">
        <v>0</v>
      </c>
      <c r="M21" s="221">
        <v>0</v>
      </c>
      <c r="N21" s="22"/>
      <c r="O21" s="22"/>
      <c r="P21" s="22"/>
      <c r="S21" s="22"/>
    </row>
    <row r="22" spans="5:19" ht="15.75" customHeight="1">
      <c r="E22" s="202"/>
      <c r="F22" s="204"/>
      <c r="G22" s="204"/>
      <c r="H22" s="205"/>
      <c r="I22" s="192">
        <v>244</v>
      </c>
      <c r="J22" s="192">
        <v>346</v>
      </c>
      <c r="K22" s="190">
        <v>60000</v>
      </c>
      <c r="L22" s="190">
        <v>60000</v>
      </c>
      <c r="M22" s="221">
        <v>59900</v>
      </c>
      <c r="N22" s="22"/>
      <c r="O22" s="22"/>
      <c r="P22" s="22"/>
      <c r="S22" s="22"/>
    </row>
    <row r="23" spans="5:19" ht="15.75" customHeight="1">
      <c r="E23" s="206"/>
      <c r="F23" s="207"/>
      <c r="G23" s="207" t="s">
        <v>19</v>
      </c>
      <c r="H23" s="208"/>
      <c r="I23" s="201"/>
      <c r="J23" s="216" t="s">
        <v>12</v>
      </c>
      <c r="K23" s="217">
        <f aca="true" t="shared" si="2" ref="K23:M23">K10+K11+K12+K13+K14+K15+K16+K17+K18+K19+K20+K21+K22</f>
        <v>1980000</v>
      </c>
      <c r="L23" s="217">
        <f t="shared" si="2"/>
        <v>1980000</v>
      </c>
      <c r="M23" s="194">
        <f t="shared" si="2"/>
        <v>715901.23</v>
      </c>
      <c r="N23" s="22"/>
      <c r="O23" s="22"/>
      <c r="P23" s="22"/>
      <c r="S23" s="22"/>
    </row>
    <row r="24" spans="5:19" ht="15.75" customHeight="1">
      <c r="E24" s="202" t="s">
        <v>20</v>
      </c>
      <c r="F24" s="204" t="s">
        <v>9</v>
      </c>
      <c r="G24" s="204" t="s">
        <v>21</v>
      </c>
      <c r="H24" s="205" t="s">
        <v>22</v>
      </c>
      <c r="I24" s="192">
        <v>244</v>
      </c>
      <c r="J24" s="192">
        <v>290</v>
      </c>
      <c r="K24" s="190">
        <v>200000</v>
      </c>
      <c r="L24" s="221">
        <v>200000</v>
      </c>
      <c r="M24" s="221">
        <v>0</v>
      </c>
      <c r="N24" s="22"/>
      <c r="O24" s="22"/>
      <c r="P24" s="22"/>
      <c r="S24" s="22"/>
    </row>
    <row r="25" spans="5:19" ht="18" customHeight="1">
      <c r="E25" s="206"/>
      <c r="F25" s="207"/>
      <c r="G25" s="207" t="s">
        <v>19</v>
      </c>
      <c r="H25" s="208"/>
      <c r="I25" s="201"/>
      <c r="J25" s="216" t="s">
        <v>12</v>
      </c>
      <c r="K25" s="217">
        <f aca="true" t="shared" si="3" ref="K25:M25">K24</f>
        <v>200000</v>
      </c>
      <c r="L25" s="217">
        <f t="shared" si="3"/>
        <v>200000</v>
      </c>
      <c r="M25" s="194">
        <f t="shared" si="3"/>
        <v>0</v>
      </c>
      <c r="N25" s="22"/>
      <c r="O25" s="22"/>
      <c r="P25" s="22"/>
      <c r="S25" s="22"/>
    </row>
    <row r="26" spans="5:19" ht="17.25" customHeight="1">
      <c r="E26" s="202" t="s">
        <v>23</v>
      </c>
      <c r="F26" s="204" t="s">
        <v>9</v>
      </c>
      <c r="G26" s="209" t="s">
        <v>24</v>
      </c>
      <c r="H26" s="210" t="s">
        <v>25</v>
      </c>
      <c r="I26" s="222">
        <v>121</v>
      </c>
      <c r="J26" s="222">
        <v>211</v>
      </c>
      <c r="K26" s="220">
        <v>0</v>
      </c>
      <c r="L26" s="220">
        <v>0</v>
      </c>
      <c r="M26" s="221">
        <v>0</v>
      </c>
      <c r="N26" s="22"/>
      <c r="O26" s="22"/>
      <c r="P26" s="22"/>
      <c r="S26" s="22"/>
    </row>
    <row r="27" spans="5:19" ht="15.75" customHeight="1">
      <c r="E27" s="202"/>
      <c r="F27" s="204"/>
      <c r="G27" s="209"/>
      <c r="H27" s="210"/>
      <c r="I27" s="222">
        <v>129</v>
      </c>
      <c r="J27" s="222">
        <v>213</v>
      </c>
      <c r="K27" s="220">
        <v>0</v>
      </c>
      <c r="L27" s="220">
        <v>0</v>
      </c>
      <c r="M27" s="221">
        <v>0</v>
      </c>
      <c r="N27" s="22"/>
      <c r="O27" s="22"/>
      <c r="P27" s="22"/>
      <c r="S27" s="22"/>
    </row>
    <row r="28" spans="5:19" ht="15.75" customHeight="1">
      <c r="E28" s="202"/>
      <c r="F28" s="204"/>
      <c r="G28" s="209"/>
      <c r="H28" s="210"/>
      <c r="I28" s="222">
        <v>244</v>
      </c>
      <c r="J28" s="222">
        <v>346</v>
      </c>
      <c r="K28" s="220">
        <v>50000</v>
      </c>
      <c r="L28" s="220">
        <v>50000</v>
      </c>
      <c r="M28" s="221">
        <v>0</v>
      </c>
      <c r="N28" s="22"/>
      <c r="O28" s="22"/>
      <c r="P28" s="22"/>
      <c r="S28" s="22"/>
    </row>
    <row r="29" spans="5:19" ht="16.5">
      <c r="E29" s="202"/>
      <c r="F29" s="204"/>
      <c r="G29" s="209"/>
      <c r="H29" s="210"/>
      <c r="I29" s="222">
        <v>244</v>
      </c>
      <c r="J29" s="222">
        <v>226</v>
      </c>
      <c r="K29" s="220">
        <v>750000</v>
      </c>
      <c r="L29" s="220">
        <v>750000</v>
      </c>
      <c r="M29" s="221">
        <v>109227.2</v>
      </c>
      <c r="N29" s="22"/>
      <c r="O29" s="22"/>
      <c r="P29" s="22"/>
      <c r="S29" s="22"/>
    </row>
    <row r="30" spans="5:19" ht="15.75" customHeight="1">
      <c r="E30" s="206"/>
      <c r="F30" s="207"/>
      <c r="G30" s="207"/>
      <c r="H30" s="208"/>
      <c r="I30" s="201"/>
      <c r="J30" s="216" t="s">
        <v>12</v>
      </c>
      <c r="K30" s="217">
        <f>K26+K27+K29+K28</f>
        <v>800000</v>
      </c>
      <c r="L30" s="217">
        <f>L26+L27+L29+L28</f>
        <v>800000</v>
      </c>
      <c r="M30" s="194">
        <f>M26+M27+M28+M29</f>
        <v>109227.2</v>
      </c>
      <c r="N30" s="22"/>
      <c r="O30" s="22"/>
      <c r="P30" s="22"/>
      <c r="S30" s="22"/>
    </row>
    <row r="31" spans="5:19" ht="15.75" customHeight="1">
      <c r="E31" s="202" t="s">
        <v>26</v>
      </c>
      <c r="F31" s="191" t="s">
        <v>9</v>
      </c>
      <c r="G31" s="191" t="s">
        <v>27</v>
      </c>
      <c r="H31" s="205" t="s">
        <v>28</v>
      </c>
      <c r="I31" s="192">
        <v>121</v>
      </c>
      <c r="J31" s="223">
        <v>211</v>
      </c>
      <c r="K31" s="215">
        <v>238000</v>
      </c>
      <c r="L31" s="215">
        <v>238000</v>
      </c>
      <c r="M31" s="215">
        <v>96835.22</v>
      </c>
      <c r="N31" s="22"/>
      <c r="O31" s="22"/>
      <c r="P31" s="22"/>
      <c r="S31" s="22"/>
    </row>
    <row r="32" spans="5:19" ht="15.75" customHeight="1">
      <c r="E32" s="202"/>
      <c r="F32" s="191"/>
      <c r="G32" s="191"/>
      <c r="H32" s="205"/>
      <c r="I32" s="192">
        <v>129</v>
      </c>
      <c r="J32" s="223">
        <v>213</v>
      </c>
      <c r="K32" s="215">
        <v>72000</v>
      </c>
      <c r="L32" s="215">
        <v>72000</v>
      </c>
      <c r="M32" s="221">
        <v>15746.28</v>
      </c>
      <c r="N32" s="22"/>
      <c r="O32" s="22"/>
      <c r="P32" s="22"/>
      <c r="S32" s="22"/>
    </row>
    <row r="33" spans="5:19" ht="15.75" customHeight="1">
      <c r="E33" s="202"/>
      <c r="F33" s="191"/>
      <c r="G33" s="191"/>
      <c r="H33" s="205"/>
      <c r="I33" s="192">
        <v>244</v>
      </c>
      <c r="J33" s="223">
        <v>225</v>
      </c>
      <c r="K33" s="215">
        <v>1000</v>
      </c>
      <c r="L33" s="215">
        <v>1000</v>
      </c>
      <c r="M33" s="215">
        <v>0</v>
      </c>
      <c r="N33" s="22"/>
      <c r="O33" s="22"/>
      <c r="P33" s="22"/>
      <c r="S33" s="22"/>
    </row>
    <row r="34" spans="5:19" ht="15.75" customHeight="1">
      <c r="E34" s="202"/>
      <c r="F34" s="191"/>
      <c r="G34" s="191"/>
      <c r="H34" s="205"/>
      <c r="I34" s="192">
        <v>244</v>
      </c>
      <c r="J34" s="223">
        <v>222</v>
      </c>
      <c r="K34" s="215">
        <v>5000</v>
      </c>
      <c r="L34" s="215">
        <v>5000</v>
      </c>
      <c r="M34" s="215">
        <v>0</v>
      </c>
      <c r="N34" s="22"/>
      <c r="O34" s="22"/>
      <c r="P34" s="22"/>
      <c r="S34" s="22"/>
    </row>
    <row r="35" spans="5:19" ht="15.75" customHeight="1">
      <c r="E35" s="202"/>
      <c r="F35" s="191"/>
      <c r="G35" s="191"/>
      <c r="H35" s="205"/>
      <c r="I35" s="192">
        <v>244</v>
      </c>
      <c r="J35" s="223">
        <v>346</v>
      </c>
      <c r="K35" s="215">
        <v>2000</v>
      </c>
      <c r="L35" s="215">
        <v>2000</v>
      </c>
      <c r="M35" s="215">
        <v>0</v>
      </c>
      <c r="N35" s="22"/>
      <c r="O35" s="22"/>
      <c r="P35" s="22"/>
      <c r="S35" s="22"/>
    </row>
    <row r="36" spans="5:19" ht="15.75" customHeight="1">
      <c r="E36" s="202"/>
      <c r="F36" s="191"/>
      <c r="G36" s="191"/>
      <c r="H36" s="205"/>
      <c r="I36" s="192">
        <v>244</v>
      </c>
      <c r="J36" s="223">
        <v>310</v>
      </c>
      <c r="K36" s="215">
        <v>15500</v>
      </c>
      <c r="L36" s="215">
        <v>15500</v>
      </c>
      <c r="M36" s="215">
        <v>0</v>
      </c>
      <c r="N36" s="22"/>
      <c r="O36" s="22"/>
      <c r="P36" s="22"/>
      <c r="S36" s="22"/>
    </row>
    <row r="37" spans="5:19" ht="15.75" customHeight="1">
      <c r="E37" s="206"/>
      <c r="F37" s="211"/>
      <c r="G37" s="211"/>
      <c r="H37" s="211"/>
      <c r="I37" s="200"/>
      <c r="J37" s="224" t="s">
        <v>12</v>
      </c>
      <c r="K37" s="217">
        <f>K31+K32+K33+K34+K35+K36</f>
        <v>333500</v>
      </c>
      <c r="L37" s="217">
        <f>L31+L32+L33+L34+L35+L36</f>
        <v>333500</v>
      </c>
      <c r="M37" s="194">
        <f>M31+M32+M33+M34+M35+M36</f>
        <v>112581.5</v>
      </c>
      <c r="N37" s="22"/>
      <c r="O37" s="22"/>
      <c r="P37" s="22"/>
      <c r="S37" s="22"/>
    </row>
    <row r="38" spans="5:19" ht="18" customHeight="1">
      <c r="E38" s="202" t="s">
        <v>29</v>
      </c>
      <c r="F38" s="204" t="s">
        <v>9</v>
      </c>
      <c r="G38" s="204" t="s">
        <v>30</v>
      </c>
      <c r="H38" s="205" t="s">
        <v>31</v>
      </c>
      <c r="I38" s="192">
        <v>244</v>
      </c>
      <c r="J38" s="192">
        <v>226</v>
      </c>
      <c r="K38" s="190">
        <v>100000</v>
      </c>
      <c r="L38" s="215">
        <v>100000</v>
      </c>
      <c r="M38" s="215">
        <v>0</v>
      </c>
      <c r="N38" s="22"/>
      <c r="O38" s="22"/>
      <c r="P38" s="22"/>
      <c r="S38" s="22"/>
    </row>
    <row r="39" spans="5:19" ht="15.75" customHeight="1">
      <c r="E39" s="206"/>
      <c r="F39" s="207"/>
      <c r="G39" s="207" t="s">
        <v>19</v>
      </c>
      <c r="H39" s="208"/>
      <c r="I39" s="201"/>
      <c r="J39" s="216" t="s">
        <v>12</v>
      </c>
      <c r="K39" s="217">
        <f aca="true" t="shared" si="4" ref="K39:M39">K38</f>
        <v>100000</v>
      </c>
      <c r="L39" s="217">
        <f t="shared" si="4"/>
        <v>100000</v>
      </c>
      <c r="M39" s="194">
        <f t="shared" si="4"/>
        <v>0</v>
      </c>
      <c r="N39" s="22"/>
      <c r="O39" s="22"/>
      <c r="P39" s="22"/>
      <c r="S39" s="22"/>
    </row>
    <row r="40" spans="5:19" ht="15.75" customHeight="1">
      <c r="E40" s="202" t="s">
        <v>32</v>
      </c>
      <c r="F40" s="191" t="s">
        <v>9</v>
      </c>
      <c r="G40" s="191" t="s">
        <v>33</v>
      </c>
      <c r="H40" s="205" t="s">
        <v>34</v>
      </c>
      <c r="I40" s="192">
        <v>244</v>
      </c>
      <c r="J40" s="223">
        <v>226</v>
      </c>
      <c r="K40" s="215">
        <v>0</v>
      </c>
      <c r="L40" s="215">
        <v>0</v>
      </c>
      <c r="M40" s="215">
        <v>0</v>
      </c>
      <c r="N40" s="22"/>
      <c r="O40" s="22"/>
      <c r="P40" s="22"/>
      <c r="S40" s="22"/>
    </row>
    <row r="41" spans="5:19" ht="15.75" customHeight="1">
      <c r="E41" s="202"/>
      <c r="F41" s="191"/>
      <c r="G41" s="191"/>
      <c r="H41" s="205"/>
      <c r="I41" s="192"/>
      <c r="J41" s="223">
        <v>222</v>
      </c>
      <c r="K41" s="215">
        <v>0</v>
      </c>
      <c r="L41" s="215">
        <v>0</v>
      </c>
      <c r="M41" s="215">
        <v>0</v>
      </c>
      <c r="N41" s="22"/>
      <c r="O41" s="22"/>
      <c r="P41" s="22"/>
      <c r="S41" s="22"/>
    </row>
    <row r="42" spans="5:19" ht="15.75" customHeight="1">
      <c r="E42" s="202"/>
      <c r="F42" s="191"/>
      <c r="G42" s="191"/>
      <c r="H42" s="205"/>
      <c r="I42" s="192"/>
      <c r="J42" s="223">
        <v>346</v>
      </c>
      <c r="K42" s="215">
        <v>172000</v>
      </c>
      <c r="L42" s="215">
        <v>172000</v>
      </c>
      <c r="M42" s="215">
        <v>0</v>
      </c>
      <c r="N42" s="22"/>
      <c r="O42" s="22"/>
      <c r="P42" s="22"/>
      <c r="S42" s="22"/>
    </row>
    <row r="43" spans="5:19" ht="15.75" customHeight="1">
      <c r="E43" s="206"/>
      <c r="F43" s="211"/>
      <c r="G43" s="211"/>
      <c r="H43" s="208"/>
      <c r="I43" s="201"/>
      <c r="J43" s="216" t="s">
        <v>12</v>
      </c>
      <c r="K43" s="217">
        <f>K40+K42+K41</f>
        <v>172000</v>
      </c>
      <c r="L43" s="217">
        <f>L40+L42+L41</f>
        <v>172000</v>
      </c>
      <c r="M43" s="194">
        <f>M40+M41+M42</f>
        <v>0</v>
      </c>
      <c r="N43" s="22"/>
      <c r="O43" s="22"/>
      <c r="P43" s="22"/>
      <c r="S43" s="22"/>
    </row>
    <row r="44" spans="5:19" ht="15.75" customHeight="1">
      <c r="E44" s="202" t="s">
        <v>35</v>
      </c>
      <c r="F44" s="191" t="s">
        <v>9</v>
      </c>
      <c r="G44" s="191" t="s">
        <v>36</v>
      </c>
      <c r="H44" s="205" t="s">
        <v>37</v>
      </c>
      <c r="I44" s="192">
        <v>247</v>
      </c>
      <c r="J44" s="192">
        <v>223</v>
      </c>
      <c r="K44" s="190">
        <v>400000</v>
      </c>
      <c r="L44" s="190">
        <v>520000</v>
      </c>
      <c r="M44" s="215">
        <v>204707.59</v>
      </c>
      <c r="N44" s="22"/>
      <c r="O44" s="22"/>
      <c r="P44" s="22"/>
      <c r="S44" s="22"/>
    </row>
    <row r="45" spans="5:19" ht="15.75" customHeight="1">
      <c r="E45" s="202" t="s">
        <v>38</v>
      </c>
      <c r="F45" s="191"/>
      <c r="G45" s="191"/>
      <c r="H45" s="205"/>
      <c r="I45" s="192">
        <v>244</v>
      </c>
      <c r="J45" s="192">
        <v>226</v>
      </c>
      <c r="K45" s="190">
        <v>50000</v>
      </c>
      <c r="L45" s="190">
        <v>50000</v>
      </c>
      <c r="M45" s="215">
        <v>0</v>
      </c>
      <c r="N45" s="22"/>
      <c r="O45" s="22"/>
      <c r="P45" s="22"/>
      <c r="S45" s="22"/>
    </row>
    <row r="46" spans="5:19" ht="15.75" customHeight="1">
      <c r="E46" s="202"/>
      <c r="F46" s="191"/>
      <c r="G46" s="191"/>
      <c r="H46" s="205"/>
      <c r="I46" s="192">
        <v>244</v>
      </c>
      <c r="J46" s="192">
        <v>310</v>
      </c>
      <c r="K46" s="190">
        <v>656000</v>
      </c>
      <c r="L46" s="190">
        <v>944000</v>
      </c>
      <c r="M46" s="215">
        <v>0</v>
      </c>
      <c r="N46" s="22"/>
      <c r="O46" s="22"/>
      <c r="P46" s="22"/>
      <c r="S46" s="22"/>
    </row>
    <row r="47" spans="5:19" ht="15.75" customHeight="1">
      <c r="E47" s="202"/>
      <c r="F47" s="191"/>
      <c r="G47" s="191"/>
      <c r="H47" s="205"/>
      <c r="I47" s="192">
        <v>244</v>
      </c>
      <c r="J47" s="192">
        <v>225</v>
      </c>
      <c r="K47" s="190">
        <v>100000</v>
      </c>
      <c r="L47" s="190">
        <v>100000</v>
      </c>
      <c r="M47" s="215">
        <v>0</v>
      </c>
      <c r="N47" s="22"/>
      <c r="O47" s="22"/>
      <c r="P47" s="22"/>
      <c r="S47" s="22"/>
    </row>
    <row r="48" spans="5:19" ht="15.75" customHeight="1">
      <c r="E48" s="202"/>
      <c r="F48" s="191"/>
      <c r="G48" s="191"/>
      <c r="H48" s="205"/>
      <c r="I48" s="192">
        <v>244</v>
      </c>
      <c r="J48" s="192">
        <v>346</v>
      </c>
      <c r="K48" s="190">
        <v>650000</v>
      </c>
      <c r="L48" s="190">
        <v>650000</v>
      </c>
      <c r="M48" s="215">
        <v>0</v>
      </c>
      <c r="N48" s="22"/>
      <c r="O48" s="22"/>
      <c r="P48" s="22"/>
      <c r="S48" s="22"/>
    </row>
    <row r="49" spans="5:19" ht="15.75" customHeight="1">
      <c r="E49" s="206"/>
      <c r="F49" s="211"/>
      <c r="G49" s="211" t="s">
        <v>19</v>
      </c>
      <c r="H49" s="208"/>
      <c r="I49" s="201"/>
      <c r="J49" s="216" t="s">
        <v>12</v>
      </c>
      <c r="K49" s="217">
        <f>K44+K45+K46+K48+K47</f>
        <v>1856000</v>
      </c>
      <c r="L49" s="217">
        <f>L44+L45+L46+L48+L47</f>
        <v>2264000</v>
      </c>
      <c r="M49" s="194">
        <f>M44+M45+M46+M47+M48</f>
        <v>204707.59</v>
      </c>
      <c r="N49" s="22"/>
      <c r="O49" s="22"/>
      <c r="P49" s="22"/>
      <c r="S49" s="22"/>
    </row>
    <row r="50" spans="5:19" ht="15.75" customHeight="1">
      <c r="E50" s="202" t="s">
        <v>35</v>
      </c>
      <c r="F50" s="191" t="s">
        <v>9</v>
      </c>
      <c r="G50" s="191" t="s">
        <v>36</v>
      </c>
      <c r="H50" s="205" t="s">
        <v>39</v>
      </c>
      <c r="I50" s="192">
        <v>244</v>
      </c>
      <c r="J50" s="192">
        <v>225</v>
      </c>
      <c r="K50" s="190">
        <v>150000</v>
      </c>
      <c r="L50" s="190">
        <v>350000</v>
      </c>
      <c r="M50" s="215">
        <v>320230</v>
      </c>
      <c r="N50" s="22"/>
      <c r="O50" s="22"/>
      <c r="P50" s="22"/>
      <c r="S50" s="22"/>
    </row>
    <row r="51" spans="5:19" ht="16.5">
      <c r="E51" s="202"/>
      <c r="F51" s="191"/>
      <c r="G51" s="191"/>
      <c r="H51" s="205"/>
      <c r="I51" s="192">
        <v>244</v>
      </c>
      <c r="J51" s="192">
        <v>226</v>
      </c>
      <c r="K51" s="190">
        <v>650000</v>
      </c>
      <c r="L51" s="190">
        <v>750000</v>
      </c>
      <c r="M51" s="215">
        <v>198340</v>
      </c>
      <c r="N51" s="22"/>
      <c r="O51" s="22"/>
      <c r="P51" s="22"/>
      <c r="S51" s="22"/>
    </row>
    <row r="52" spans="5:19" ht="16.5">
      <c r="E52" s="202"/>
      <c r="F52" s="191"/>
      <c r="G52" s="191"/>
      <c r="H52" s="205"/>
      <c r="I52" s="192">
        <v>244</v>
      </c>
      <c r="J52" s="192">
        <v>346</v>
      </c>
      <c r="K52" s="190">
        <v>72000</v>
      </c>
      <c r="L52" s="190">
        <v>110900</v>
      </c>
      <c r="M52" s="215">
        <v>0</v>
      </c>
      <c r="N52" s="22"/>
      <c r="O52" s="22"/>
      <c r="P52" s="22"/>
      <c r="S52" s="22"/>
    </row>
    <row r="53" spans="5:19" ht="16.5">
      <c r="E53" s="202"/>
      <c r="F53" s="191"/>
      <c r="G53" s="191"/>
      <c r="H53" s="205"/>
      <c r="I53" s="192">
        <v>244</v>
      </c>
      <c r="J53" s="192">
        <v>310</v>
      </c>
      <c r="K53" s="190">
        <v>1500000</v>
      </c>
      <c r="L53" s="190">
        <v>1500000</v>
      </c>
      <c r="M53" s="215">
        <v>0</v>
      </c>
      <c r="N53" s="22"/>
      <c r="O53" s="22"/>
      <c r="P53" s="22"/>
      <c r="S53" s="22"/>
    </row>
    <row r="54" spans="5:19" ht="15.75" customHeight="1">
      <c r="E54" s="206"/>
      <c r="F54" s="211"/>
      <c r="G54" s="211" t="s">
        <v>19</v>
      </c>
      <c r="H54" s="208"/>
      <c r="I54" s="201"/>
      <c r="J54" s="216" t="s">
        <v>12</v>
      </c>
      <c r="K54" s="217">
        <f>K50+K51+K52+K53</f>
        <v>2372000</v>
      </c>
      <c r="L54" s="217">
        <f>L50+L51+L52+L53</f>
        <v>2710900</v>
      </c>
      <c r="M54" s="194">
        <f>M50+M51+M52+M53</f>
        <v>518570</v>
      </c>
      <c r="N54" s="22"/>
      <c r="O54" s="22"/>
      <c r="P54" s="22"/>
      <c r="S54" s="22"/>
    </row>
    <row r="55" spans="5:19" ht="16.5">
      <c r="E55" s="202" t="s">
        <v>35</v>
      </c>
      <c r="F55" s="191" t="s">
        <v>9</v>
      </c>
      <c r="G55" s="191" t="s">
        <v>36</v>
      </c>
      <c r="H55" s="205" t="s">
        <v>40</v>
      </c>
      <c r="I55" s="192">
        <v>244</v>
      </c>
      <c r="J55" s="223">
        <v>226</v>
      </c>
      <c r="K55" s="215">
        <v>10000</v>
      </c>
      <c r="L55" s="215">
        <v>10000</v>
      </c>
      <c r="M55" s="215">
        <v>0</v>
      </c>
      <c r="N55" s="22"/>
      <c r="O55" s="22"/>
      <c r="P55" s="22"/>
      <c r="S55" s="22"/>
    </row>
    <row r="56" spans="5:19" ht="16.5">
      <c r="E56" s="202" t="s">
        <v>41</v>
      </c>
      <c r="F56" s="191"/>
      <c r="G56" s="191"/>
      <c r="H56" s="205"/>
      <c r="I56" s="192">
        <v>244</v>
      </c>
      <c r="J56" s="223">
        <v>346</v>
      </c>
      <c r="K56" s="215">
        <v>15000</v>
      </c>
      <c r="L56" s="215">
        <v>15000</v>
      </c>
      <c r="M56" s="215">
        <v>0</v>
      </c>
      <c r="N56" s="22"/>
      <c r="O56" s="22"/>
      <c r="P56" s="22"/>
      <c r="S56" s="22"/>
    </row>
    <row r="57" spans="5:19" ht="18" customHeight="1">
      <c r="E57" s="206"/>
      <c r="F57" s="211"/>
      <c r="G57" s="211"/>
      <c r="H57" s="208"/>
      <c r="I57" s="201"/>
      <c r="J57" s="216" t="s">
        <v>12</v>
      </c>
      <c r="K57" s="217">
        <f aca="true" t="shared" si="5" ref="K57:M57">K55+K56</f>
        <v>25000</v>
      </c>
      <c r="L57" s="217">
        <f t="shared" si="5"/>
        <v>25000</v>
      </c>
      <c r="M57" s="194">
        <f t="shared" si="5"/>
        <v>0</v>
      </c>
      <c r="N57" s="22"/>
      <c r="O57" s="22"/>
      <c r="P57" s="22"/>
      <c r="S57" s="22"/>
    </row>
    <row r="58" spans="5:19" ht="16.5" customHeight="1">
      <c r="E58" s="202" t="s">
        <v>35</v>
      </c>
      <c r="F58" s="191" t="s">
        <v>9</v>
      </c>
      <c r="G58" s="191" t="s">
        <v>36</v>
      </c>
      <c r="H58" s="205" t="s">
        <v>42</v>
      </c>
      <c r="I58" s="192">
        <v>244</v>
      </c>
      <c r="J58" s="223">
        <v>225</v>
      </c>
      <c r="K58" s="215">
        <v>0</v>
      </c>
      <c r="L58" s="215">
        <v>50000</v>
      </c>
      <c r="M58" s="215">
        <v>0</v>
      </c>
      <c r="N58" s="22"/>
      <c r="O58" s="22"/>
      <c r="P58" s="22"/>
      <c r="S58" s="22"/>
    </row>
    <row r="59" spans="5:19" ht="16.5">
      <c r="E59" s="202" t="s">
        <v>43</v>
      </c>
      <c r="F59" s="191"/>
      <c r="G59" s="191"/>
      <c r="H59" s="205"/>
      <c r="I59" s="192">
        <v>244</v>
      </c>
      <c r="J59" s="223">
        <v>226</v>
      </c>
      <c r="K59" s="215">
        <v>100000</v>
      </c>
      <c r="L59" s="215">
        <v>150000</v>
      </c>
      <c r="M59" s="215">
        <v>0</v>
      </c>
      <c r="N59" s="22"/>
      <c r="O59" s="22"/>
      <c r="P59" s="22"/>
      <c r="S59" s="22"/>
    </row>
    <row r="60" spans="5:19" ht="16.5">
      <c r="E60" s="202"/>
      <c r="F60" s="191"/>
      <c r="G60" s="191"/>
      <c r="H60" s="205"/>
      <c r="I60" s="192">
        <v>244</v>
      </c>
      <c r="J60" s="223">
        <v>310</v>
      </c>
      <c r="K60" s="215">
        <v>10000</v>
      </c>
      <c r="L60" s="215">
        <v>10000</v>
      </c>
      <c r="M60" s="215">
        <v>0</v>
      </c>
      <c r="N60" s="22"/>
      <c r="O60" s="22"/>
      <c r="P60" s="22"/>
      <c r="S60" s="22"/>
    </row>
    <row r="61" spans="5:19" ht="16.5">
      <c r="E61" s="202"/>
      <c r="F61" s="191"/>
      <c r="G61" s="191"/>
      <c r="H61" s="205"/>
      <c r="I61" s="192">
        <v>244</v>
      </c>
      <c r="J61" s="223">
        <v>346</v>
      </c>
      <c r="K61" s="215">
        <v>10000</v>
      </c>
      <c r="L61" s="215">
        <v>10000</v>
      </c>
      <c r="M61" s="215">
        <v>0</v>
      </c>
      <c r="N61" s="22"/>
      <c r="O61" s="22"/>
      <c r="P61" s="22"/>
      <c r="S61" s="22"/>
    </row>
    <row r="62" spans="5:19" ht="18" customHeight="1">
      <c r="E62" s="206"/>
      <c r="F62" s="211"/>
      <c r="G62" s="211"/>
      <c r="H62" s="208"/>
      <c r="I62" s="201"/>
      <c r="J62" s="216" t="s">
        <v>12</v>
      </c>
      <c r="K62" s="217">
        <f aca="true" t="shared" si="6" ref="K62:M62">K58+K59+K60+K61</f>
        <v>120000</v>
      </c>
      <c r="L62" s="217">
        <f t="shared" si="6"/>
        <v>220000</v>
      </c>
      <c r="M62" s="194">
        <f t="shared" si="6"/>
        <v>0</v>
      </c>
      <c r="N62" s="22"/>
      <c r="O62" s="22"/>
      <c r="P62" s="22"/>
      <c r="S62" s="22"/>
    </row>
    <row r="63" spans="5:19" ht="16.5">
      <c r="E63" s="202" t="s">
        <v>44</v>
      </c>
      <c r="F63" s="191" t="s">
        <v>9</v>
      </c>
      <c r="G63" s="191" t="s">
        <v>45</v>
      </c>
      <c r="H63" s="205" t="s">
        <v>46</v>
      </c>
      <c r="I63" s="192">
        <v>111</v>
      </c>
      <c r="J63" s="223">
        <v>211</v>
      </c>
      <c r="K63" s="215">
        <v>355000</v>
      </c>
      <c r="L63" s="215">
        <v>355000</v>
      </c>
      <c r="M63" s="215">
        <v>117747.12</v>
      </c>
      <c r="N63" s="22"/>
      <c r="O63" s="22"/>
      <c r="P63" s="22"/>
      <c r="S63" s="22"/>
    </row>
    <row r="64" spans="5:19" ht="16.5">
      <c r="E64" s="202" t="s">
        <v>47</v>
      </c>
      <c r="F64" s="191"/>
      <c r="G64" s="191"/>
      <c r="H64" s="205"/>
      <c r="I64" s="192">
        <v>119</v>
      </c>
      <c r="J64" s="223">
        <v>213</v>
      </c>
      <c r="K64" s="215">
        <v>108000</v>
      </c>
      <c r="L64" s="215">
        <v>108000</v>
      </c>
      <c r="M64" s="225">
        <v>26776.83</v>
      </c>
      <c r="N64" s="22"/>
      <c r="O64" s="22"/>
      <c r="P64" s="22"/>
      <c r="S64" s="22"/>
    </row>
    <row r="65" spans="5:19" ht="16.5">
      <c r="E65" s="202"/>
      <c r="F65" s="191"/>
      <c r="G65" s="191"/>
      <c r="H65" s="205"/>
      <c r="I65" s="192">
        <v>853</v>
      </c>
      <c r="J65" s="223">
        <v>290</v>
      </c>
      <c r="K65" s="215">
        <v>2000</v>
      </c>
      <c r="L65" s="215">
        <v>2000</v>
      </c>
      <c r="M65" s="215">
        <v>0</v>
      </c>
      <c r="N65" s="22"/>
      <c r="O65" s="22"/>
      <c r="P65" s="22"/>
      <c r="S65" s="22"/>
    </row>
    <row r="66" spans="5:19" ht="16.5">
      <c r="E66" s="202"/>
      <c r="F66" s="191"/>
      <c r="G66" s="191"/>
      <c r="H66" s="205"/>
      <c r="I66" s="192">
        <v>244</v>
      </c>
      <c r="J66" s="223">
        <v>290</v>
      </c>
      <c r="K66" s="215">
        <v>1000</v>
      </c>
      <c r="L66" s="215">
        <v>1000</v>
      </c>
      <c r="M66" s="215">
        <v>0</v>
      </c>
      <c r="N66" s="22"/>
      <c r="O66" s="22"/>
      <c r="P66" s="22"/>
      <c r="S66" s="22"/>
    </row>
    <row r="67" spans="5:19" ht="16.5">
      <c r="E67" s="202"/>
      <c r="F67" s="191"/>
      <c r="G67" s="191"/>
      <c r="H67" s="205"/>
      <c r="I67" s="192">
        <v>244</v>
      </c>
      <c r="J67" s="223">
        <v>226</v>
      </c>
      <c r="K67" s="215">
        <v>10000</v>
      </c>
      <c r="L67" s="215">
        <v>10000</v>
      </c>
      <c r="M67" s="215">
        <v>0</v>
      </c>
      <c r="N67" s="22"/>
      <c r="O67" s="22"/>
      <c r="P67" s="22"/>
      <c r="S67" s="22"/>
    </row>
    <row r="68" spans="5:19" ht="16.5">
      <c r="E68" s="202"/>
      <c r="F68" s="191"/>
      <c r="G68" s="191"/>
      <c r="H68" s="205"/>
      <c r="I68" s="192">
        <v>244</v>
      </c>
      <c r="J68" s="223">
        <v>225</v>
      </c>
      <c r="K68" s="215">
        <v>0</v>
      </c>
      <c r="L68" s="215">
        <v>0</v>
      </c>
      <c r="M68" s="215">
        <v>0</v>
      </c>
      <c r="N68" s="22"/>
      <c r="O68" s="22"/>
      <c r="P68" s="22"/>
      <c r="S68" s="22"/>
    </row>
    <row r="69" spans="5:19" ht="16.5">
      <c r="E69" s="202"/>
      <c r="F69" s="191"/>
      <c r="G69" s="191"/>
      <c r="H69" s="205"/>
      <c r="I69" s="192">
        <v>244</v>
      </c>
      <c r="J69" s="223">
        <v>346</v>
      </c>
      <c r="K69" s="215">
        <v>6000</v>
      </c>
      <c r="L69" s="215">
        <v>6000</v>
      </c>
      <c r="M69" s="215">
        <v>0</v>
      </c>
      <c r="N69" s="22"/>
      <c r="O69" s="22"/>
      <c r="P69" s="22"/>
      <c r="S69" s="22"/>
    </row>
    <row r="70" spans="5:19" ht="16.5">
      <c r="E70" s="202"/>
      <c r="F70" s="191"/>
      <c r="G70" s="191"/>
      <c r="H70" s="205"/>
      <c r="I70" s="192">
        <v>244</v>
      </c>
      <c r="J70" s="223">
        <v>310</v>
      </c>
      <c r="K70" s="215">
        <v>0</v>
      </c>
      <c r="L70" s="215">
        <v>0</v>
      </c>
      <c r="M70" s="215">
        <v>0</v>
      </c>
      <c r="N70" s="22"/>
      <c r="O70" s="22"/>
      <c r="P70" s="22"/>
      <c r="S70" s="22"/>
    </row>
    <row r="71" spans="5:19" ht="18" customHeight="1">
      <c r="E71" s="206"/>
      <c r="F71" s="211"/>
      <c r="G71" s="211" t="s">
        <v>19</v>
      </c>
      <c r="H71" s="208"/>
      <c r="I71" s="216"/>
      <c r="J71" s="216" t="s">
        <v>12</v>
      </c>
      <c r="K71" s="217">
        <f aca="true" t="shared" si="7" ref="K71:M71">K63+K64+K65+K66+K67+K68+K69+K70</f>
        <v>482000</v>
      </c>
      <c r="L71" s="217">
        <f t="shared" si="7"/>
        <v>482000</v>
      </c>
      <c r="M71" s="194">
        <f t="shared" si="7"/>
        <v>144523.95</v>
      </c>
      <c r="N71" s="22"/>
      <c r="O71" s="22"/>
      <c r="P71" s="22"/>
      <c r="S71" s="22"/>
    </row>
    <row r="72" spans="5:19" ht="16.5">
      <c r="E72" s="202" t="s">
        <v>48</v>
      </c>
      <c r="F72" s="191" t="s">
        <v>9</v>
      </c>
      <c r="G72" s="191" t="s">
        <v>49</v>
      </c>
      <c r="H72" s="205" t="s">
        <v>50</v>
      </c>
      <c r="I72" s="192">
        <v>244</v>
      </c>
      <c r="J72" s="223">
        <v>225</v>
      </c>
      <c r="K72" s="215">
        <v>15000</v>
      </c>
      <c r="L72" s="215">
        <v>15000</v>
      </c>
      <c r="M72" s="215">
        <v>0</v>
      </c>
      <c r="N72" s="22"/>
      <c r="O72" s="22"/>
      <c r="P72" s="22"/>
      <c r="S72" s="22"/>
    </row>
    <row r="73" spans="5:19" ht="16.5">
      <c r="E73" s="202"/>
      <c r="F73" s="191"/>
      <c r="G73" s="191"/>
      <c r="H73" s="205"/>
      <c r="I73" s="192">
        <v>244</v>
      </c>
      <c r="J73" s="223">
        <v>346</v>
      </c>
      <c r="K73" s="215">
        <v>130000</v>
      </c>
      <c r="L73" s="215">
        <v>130000</v>
      </c>
      <c r="M73" s="215">
        <v>0</v>
      </c>
      <c r="N73" s="22"/>
      <c r="O73" s="22"/>
      <c r="P73" s="22"/>
      <c r="S73" s="22"/>
    </row>
    <row r="74" spans="5:19" ht="16.5" customHeight="1">
      <c r="E74" s="206"/>
      <c r="F74" s="211"/>
      <c r="G74" s="211"/>
      <c r="H74" s="208"/>
      <c r="I74" s="201"/>
      <c r="J74" s="216" t="s">
        <v>12</v>
      </c>
      <c r="K74" s="217">
        <f aca="true" t="shared" si="8" ref="K74:M74">K72+K73</f>
        <v>145000</v>
      </c>
      <c r="L74" s="217">
        <f t="shared" si="8"/>
        <v>145000</v>
      </c>
      <c r="M74" s="194">
        <f t="shared" si="8"/>
        <v>0</v>
      </c>
      <c r="N74" s="22"/>
      <c r="O74" s="22"/>
      <c r="P74" s="22"/>
      <c r="S74" s="22"/>
    </row>
    <row r="75" spans="5:19" ht="18.75" customHeight="1">
      <c r="E75" s="226" t="s">
        <v>51</v>
      </c>
      <c r="F75" s="227"/>
      <c r="G75" s="191"/>
      <c r="H75" s="191" t="s">
        <v>52</v>
      </c>
      <c r="I75" s="229"/>
      <c r="J75" s="230"/>
      <c r="K75" s="231">
        <f>K6+K9+K23+K25+K30+K39+K49+K54+K57+K62+K71+K74+K43+K37</f>
        <v>9688500</v>
      </c>
      <c r="L75" s="231">
        <f>L6+L9+L23+L25+L30+L39+L49+L54+L57+L62+L71+L74+L43+L37</f>
        <v>10535400</v>
      </c>
      <c r="M75" s="215">
        <f>M6+M9+M23+M25+M30+M37+M39+M43+M49+M54+M57+M62+M71+M74</f>
        <v>1846294.45</v>
      </c>
      <c r="N75" s="22"/>
      <c r="O75" s="22"/>
      <c r="P75" s="22"/>
      <c r="S75" s="22"/>
    </row>
    <row r="76" spans="5:13" ht="12.75">
      <c r="E76" s="228"/>
      <c r="F76" s="228"/>
      <c r="G76" s="228"/>
      <c r="H76" s="228"/>
      <c r="I76" s="228"/>
      <c r="J76" s="228"/>
      <c r="K76" s="228"/>
      <c r="L76" s="228"/>
      <c r="M76" s="228"/>
    </row>
    <row r="79" spans="11:13" ht="12.75">
      <c r="K79" s="232"/>
      <c r="L79" s="233"/>
      <c r="M79" s="234"/>
    </row>
    <row r="80" ht="12.75">
      <c r="M80" s="234"/>
    </row>
  </sheetData>
  <sheetProtection/>
  <printOptions/>
  <pageMargins left="0.5118055555555555" right="0.5118055555555555" top="0.9842519685039371" bottom="0.9842519685039371" header="0.5118110236220472" footer="0.5118110236220472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="150" zoomScaleNormal="150" workbookViewId="0" topLeftCell="A1">
      <selection activeCell="I48" sqref="I48"/>
    </sheetView>
  </sheetViews>
  <sheetFormatPr defaultColWidth="8.8515625" defaultRowHeight="12.75"/>
  <cols>
    <col min="1" max="1" width="3.421875" style="0" customWidth="1"/>
    <col min="2" max="2" width="34.8515625" style="0" customWidth="1"/>
    <col min="3" max="3" width="9.140625" style="0" customWidth="1"/>
    <col min="4" max="4" width="4.421875" style="0" customWidth="1"/>
    <col min="5" max="5" width="15.7109375" style="0" customWidth="1"/>
    <col min="6" max="6" width="13.7109375" style="0" customWidth="1"/>
    <col min="7" max="7" width="15.140625" style="34" customWidth="1"/>
    <col min="9" max="9" width="14.28125" style="0" customWidth="1"/>
    <col min="10" max="10" width="16.140625" style="0" customWidth="1"/>
    <col min="17" max="17" width="11.7109375" style="0" bestFit="1" customWidth="1"/>
  </cols>
  <sheetData>
    <row r="1" spans="1:8" ht="4.5" customHeight="1">
      <c r="A1" s="35"/>
      <c r="B1" s="35"/>
      <c r="C1" s="36"/>
      <c r="D1" s="36"/>
      <c r="E1" s="36"/>
      <c r="F1" s="36"/>
      <c r="G1" s="37"/>
      <c r="H1" s="36"/>
    </row>
    <row r="2" spans="1:8" ht="16.5">
      <c r="A2" s="38"/>
      <c r="B2" s="38"/>
      <c r="C2" s="39" t="s">
        <v>53</v>
      </c>
      <c r="D2" s="39"/>
      <c r="E2" s="39"/>
      <c r="F2" s="39"/>
      <c r="G2" s="40"/>
      <c r="H2" s="36"/>
    </row>
    <row r="3" spans="1:8" ht="15">
      <c r="A3" s="36"/>
      <c r="B3" s="41" t="s">
        <v>54</v>
      </c>
      <c r="C3" s="41"/>
      <c r="D3" s="41"/>
      <c r="E3" s="41"/>
      <c r="F3" s="41"/>
      <c r="G3" s="41"/>
      <c r="H3" s="36"/>
    </row>
    <row r="4" spans="1:8" ht="15">
      <c r="A4" s="36"/>
      <c r="B4" s="41" t="s">
        <v>55</v>
      </c>
      <c r="C4" s="41"/>
      <c r="D4" s="41"/>
      <c r="E4" s="41"/>
      <c r="F4" s="41"/>
      <c r="G4" s="41"/>
      <c r="H4" s="36"/>
    </row>
    <row r="5" spans="1:8" ht="15">
      <c r="A5" s="36"/>
      <c r="B5" s="42"/>
      <c r="C5" s="42"/>
      <c r="D5" s="43" t="s">
        <v>56</v>
      </c>
      <c r="E5" s="43"/>
      <c r="F5" s="43"/>
      <c r="G5" s="44"/>
      <c r="H5" s="36"/>
    </row>
    <row r="6" spans="1:8" ht="6.75" customHeight="1">
      <c r="A6" s="36"/>
      <c r="B6" s="36"/>
      <c r="C6" s="36"/>
      <c r="D6" s="36"/>
      <c r="E6" s="36"/>
      <c r="F6" s="36"/>
      <c r="G6" s="37"/>
      <c r="H6" s="36"/>
    </row>
    <row r="7" spans="1:8" ht="16.5">
      <c r="A7" s="45"/>
      <c r="B7" s="45"/>
      <c r="C7" s="46" t="s">
        <v>57</v>
      </c>
      <c r="D7" s="46"/>
      <c r="E7" s="46"/>
      <c r="F7" s="46"/>
      <c r="G7" s="47"/>
      <c r="H7" s="36"/>
    </row>
    <row r="8" spans="1:9" ht="7.5" customHeight="1">
      <c r="A8" s="36"/>
      <c r="B8" s="48"/>
      <c r="C8" s="48"/>
      <c r="D8" s="48"/>
      <c r="E8" s="49"/>
      <c r="F8" s="36"/>
      <c r="G8" s="37"/>
      <c r="H8" s="36"/>
      <c r="I8" s="165"/>
    </row>
    <row r="9" spans="1:9" ht="18.75" customHeight="1">
      <c r="A9" s="50"/>
      <c r="B9" s="51"/>
      <c r="C9" s="52"/>
      <c r="D9" s="53"/>
      <c r="E9" s="54" t="s">
        <v>58</v>
      </c>
      <c r="F9" s="55" t="s">
        <v>59</v>
      </c>
      <c r="G9" s="55" t="s">
        <v>60</v>
      </c>
      <c r="H9" s="36"/>
      <c r="I9" s="165"/>
    </row>
    <row r="10" spans="1:10" ht="27" customHeight="1">
      <c r="A10" s="56" t="s">
        <v>61</v>
      </c>
      <c r="B10" s="57" t="s">
        <v>62</v>
      </c>
      <c r="C10" s="58"/>
      <c r="D10" s="59"/>
      <c r="E10" s="60" t="s">
        <v>63</v>
      </c>
      <c r="F10" s="61"/>
      <c r="G10" s="62"/>
      <c r="H10" s="36"/>
      <c r="I10" s="166"/>
      <c r="J10" s="31"/>
    </row>
    <row r="11" spans="1:10" ht="0.75" customHeight="1">
      <c r="A11" s="63"/>
      <c r="B11" s="64"/>
      <c r="C11" s="65"/>
      <c r="D11" s="66"/>
      <c r="E11" s="67"/>
      <c r="F11" s="68"/>
      <c r="G11" s="69"/>
      <c r="H11" s="36"/>
      <c r="I11" s="166"/>
      <c r="J11" s="31"/>
    </row>
    <row r="12" spans="1:10" ht="18.75" customHeight="1">
      <c r="A12" s="63"/>
      <c r="B12" s="235" t="s">
        <v>64</v>
      </c>
      <c r="C12" s="71"/>
      <c r="D12" s="71"/>
      <c r="E12" s="72"/>
      <c r="F12" s="73"/>
      <c r="G12" s="74">
        <v>-1200</v>
      </c>
      <c r="H12" s="36"/>
      <c r="I12" s="166"/>
      <c r="J12" s="31"/>
    </row>
    <row r="13" spans="1:10" ht="17.25">
      <c r="A13" s="75"/>
      <c r="B13" s="76">
        <v>1.82106060431021E+19</v>
      </c>
      <c r="C13" s="77"/>
      <c r="D13" s="77"/>
      <c r="E13" s="78"/>
      <c r="F13" s="79"/>
      <c r="G13" s="80"/>
      <c r="H13" s="36"/>
      <c r="I13" s="167"/>
      <c r="J13" s="31"/>
    </row>
    <row r="14" spans="1:10" ht="17.25" customHeight="1">
      <c r="A14" s="75"/>
      <c r="B14" s="81" t="s">
        <v>65</v>
      </c>
      <c r="C14" s="82"/>
      <c r="D14" s="82"/>
      <c r="E14" s="83"/>
      <c r="F14" s="84"/>
      <c r="G14" s="85">
        <v>-312685.67</v>
      </c>
      <c r="H14" s="36"/>
      <c r="I14" s="168"/>
      <c r="J14" s="31"/>
    </row>
    <row r="15" spans="1:10" ht="15.75" customHeight="1">
      <c r="A15" s="75"/>
      <c r="B15" s="236" t="s">
        <v>66</v>
      </c>
      <c r="C15" s="87"/>
      <c r="D15" s="87"/>
      <c r="E15" s="83"/>
      <c r="F15" s="84"/>
      <c r="G15" s="80"/>
      <c r="H15" s="36"/>
      <c r="I15" s="168"/>
      <c r="J15" s="31"/>
    </row>
    <row r="16" spans="1:10" ht="15.75" customHeight="1">
      <c r="A16" s="75"/>
      <c r="B16" s="88">
        <v>1.8210606033101E+19</v>
      </c>
      <c r="C16" s="89"/>
      <c r="D16" s="89"/>
      <c r="E16" s="90"/>
      <c r="F16" s="91"/>
      <c r="G16" s="80">
        <v>-6221.35</v>
      </c>
      <c r="H16" s="36"/>
      <c r="I16" s="169"/>
      <c r="J16" s="31"/>
    </row>
    <row r="17" spans="1:10" ht="17.25">
      <c r="A17" s="75"/>
      <c r="B17" s="92">
        <v>1.8210606033103E+19</v>
      </c>
      <c r="C17" s="93"/>
      <c r="D17" s="93"/>
      <c r="E17" s="90"/>
      <c r="F17" s="91"/>
      <c r="G17" s="80">
        <v>876.11</v>
      </c>
      <c r="H17" s="36"/>
      <c r="I17" s="168"/>
      <c r="J17" s="31"/>
    </row>
    <row r="18" spans="1:10" ht="17.25" customHeight="1">
      <c r="A18" s="75">
        <v>1</v>
      </c>
      <c r="B18" s="94" t="s">
        <v>67</v>
      </c>
      <c r="C18" s="95"/>
      <c r="D18" s="95"/>
      <c r="E18" s="96">
        <v>958000</v>
      </c>
      <c r="F18" s="97"/>
      <c r="G18" s="98">
        <f>G12+G13+G14+G15+G16+G17</f>
        <v>-319230.91</v>
      </c>
      <c r="H18" s="36"/>
      <c r="I18" s="170"/>
      <c r="J18" s="31"/>
    </row>
    <row r="19" spans="1:10" ht="15.75" customHeight="1">
      <c r="A19" s="99"/>
      <c r="B19" s="100" t="s">
        <v>68</v>
      </c>
      <c r="C19" s="101"/>
      <c r="D19" s="101"/>
      <c r="E19" s="83"/>
      <c r="F19" s="84"/>
      <c r="G19" s="102"/>
      <c r="H19" s="36"/>
      <c r="I19" s="171"/>
      <c r="J19" s="31"/>
    </row>
    <row r="20" spans="1:10" ht="15.75" customHeight="1">
      <c r="A20" s="75"/>
      <c r="B20" s="81" t="s">
        <v>69</v>
      </c>
      <c r="C20" s="82"/>
      <c r="D20" s="82"/>
      <c r="E20" s="83"/>
      <c r="F20" s="84"/>
      <c r="G20" s="80">
        <v>-331984.44</v>
      </c>
      <c r="H20" s="36"/>
      <c r="I20" s="169"/>
      <c r="J20" s="31"/>
    </row>
    <row r="21" spans="1:10" ht="17.25" customHeight="1">
      <c r="A21" s="75">
        <v>2</v>
      </c>
      <c r="B21" s="103" t="s">
        <v>70</v>
      </c>
      <c r="C21" s="104"/>
      <c r="D21" s="104"/>
      <c r="E21" s="96">
        <v>220000</v>
      </c>
      <c r="F21" s="97"/>
      <c r="G21" s="98">
        <f>G19+G20</f>
        <v>-331984.44</v>
      </c>
      <c r="H21" s="36"/>
      <c r="I21" s="172"/>
      <c r="J21" s="31"/>
    </row>
    <row r="22" spans="1:10" ht="17.25" customHeight="1">
      <c r="A22" s="99"/>
      <c r="B22" s="100" t="s">
        <v>71</v>
      </c>
      <c r="C22" s="101"/>
      <c r="D22" s="101"/>
      <c r="E22" s="83"/>
      <c r="F22" s="84"/>
      <c r="G22" s="102"/>
      <c r="H22" s="36"/>
      <c r="I22" s="173"/>
      <c r="J22" s="31"/>
    </row>
    <row r="23" spans="1:9" ht="17.25">
      <c r="A23" s="99"/>
      <c r="B23" s="236" t="s">
        <v>72</v>
      </c>
      <c r="C23" s="87"/>
      <c r="D23" s="87"/>
      <c r="E23" s="105"/>
      <c r="F23" s="106"/>
      <c r="G23" s="102"/>
      <c r="H23" s="36"/>
      <c r="I23" s="171"/>
    </row>
    <row r="24" spans="1:9" ht="17.25" customHeight="1">
      <c r="A24" s="75"/>
      <c r="B24" s="81" t="s">
        <v>73</v>
      </c>
      <c r="C24" s="82"/>
      <c r="D24" s="82"/>
      <c r="E24" s="83"/>
      <c r="F24" s="84"/>
      <c r="G24" s="102">
        <v>55550.73</v>
      </c>
      <c r="H24" s="36"/>
      <c r="I24" s="169"/>
    </row>
    <row r="25" spans="1:9" ht="17.25" customHeight="1">
      <c r="A25" s="75"/>
      <c r="B25" s="107" t="s">
        <v>74</v>
      </c>
      <c r="C25" s="108"/>
      <c r="D25" s="108"/>
      <c r="E25" s="83"/>
      <c r="F25" s="84"/>
      <c r="G25" s="102"/>
      <c r="H25" s="36"/>
      <c r="I25" s="174"/>
    </row>
    <row r="26" spans="1:9" ht="17.25" customHeight="1">
      <c r="A26" s="75">
        <v>3</v>
      </c>
      <c r="B26" s="94" t="s">
        <v>75</v>
      </c>
      <c r="C26" s="95"/>
      <c r="D26" s="95"/>
      <c r="E26" s="96">
        <v>89000</v>
      </c>
      <c r="F26" s="97"/>
      <c r="G26" s="109">
        <f>G22+G23+G24+G25</f>
        <v>55550.73</v>
      </c>
      <c r="H26" s="36"/>
      <c r="I26" s="172"/>
    </row>
    <row r="27" spans="1:9" ht="17.25" customHeight="1">
      <c r="A27" s="75"/>
      <c r="B27" s="237" t="s">
        <v>76</v>
      </c>
      <c r="C27" s="101"/>
      <c r="D27" s="101"/>
      <c r="E27" s="83"/>
      <c r="F27" s="84"/>
      <c r="G27" s="102">
        <v>3048.36</v>
      </c>
      <c r="H27" s="36"/>
      <c r="I27" s="174"/>
    </row>
    <row r="28" spans="1:9" ht="17.25" customHeight="1">
      <c r="A28" s="75"/>
      <c r="B28" s="238" t="s">
        <v>77</v>
      </c>
      <c r="C28" s="112"/>
      <c r="D28" s="112"/>
      <c r="E28" s="83"/>
      <c r="F28" s="84"/>
      <c r="G28" s="102"/>
      <c r="H28" s="36"/>
      <c r="I28" s="174"/>
    </row>
    <row r="29" spans="1:9" ht="17.25">
      <c r="A29" s="75"/>
      <c r="B29" s="239" t="s">
        <v>78</v>
      </c>
      <c r="C29" s="114"/>
      <c r="D29" s="114"/>
      <c r="E29" s="105"/>
      <c r="F29" s="106"/>
      <c r="G29" s="102"/>
      <c r="H29" s="36"/>
      <c r="I29" s="174"/>
    </row>
    <row r="30" spans="1:9" ht="17.25">
      <c r="A30" s="75"/>
      <c r="B30" s="236" t="s">
        <v>79</v>
      </c>
      <c r="C30" s="87"/>
      <c r="D30" s="87"/>
      <c r="E30" s="105"/>
      <c r="F30" s="106"/>
      <c r="G30" s="102">
        <v>654.39</v>
      </c>
      <c r="H30" s="36"/>
      <c r="I30" s="174"/>
    </row>
    <row r="31" spans="1:9" ht="16.5" customHeight="1">
      <c r="A31" s="75"/>
      <c r="B31" s="115" t="s">
        <v>80</v>
      </c>
      <c r="C31" s="116"/>
      <c r="D31" s="116"/>
      <c r="E31" s="105"/>
      <c r="F31" s="106"/>
      <c r="G31" s="102"/>
      <c r="H31" s="36"/>
      <c r="I31" s="174"/>
    </row>
    <row r="32" spans="1:9" ht="17.25" customHeight="1">
      <c r="A32" s="75"/>
      <c r="B32" s="240" t="s">
        <v>81</v>
      </c>
      <c r="C32" s="118"/>
      <c r="D32" s="118"/>
      <c r="E32" s="83"/>
      <c r="F32" s="84"/>
      <c r="G32" s="102"/>
      <c r="H32" s="36"/>
      <c r="I32" s="174"/>
    </row>
    <row r="33" spans="1:9" ht="17.25" customHeight="1">
      <c r="A33" s="119"/>
      <c r="B33" s="241" t="s">
        <v>82</v>
      </c>
      <c r="C33" s="121"/>
      <c r="D33" s="121"/>
      <c r="E33" s="122"/>
      <c r="F33" s="84"/>
      <c r="G33" s="102">
        <v>146204.89</v>
      </c>
      <c r="H33" s="36"/>
      <c r="I33" s="171"/>
    </row>
    <row r="34" spans="1:9" ht="17.25" customHeight="1">
      <c r="A34" s="123"/>
      <c r="B34" s="242" t="s">
        <v>83</v>
      </c>
      <c r="C34" s="124"/>
      <c r="D34" s="124"/>
      <c r="E34" s="122"/>
      <c r="F34" s="84"/>
      <c r="G34" s="102"/>
      <c r="H34" s="36"/>
      <c r="I34" s="171"/>
    </row>
    <row r="35" spans="1:9" ht="17.25">
      <c r="A35" s="125"/>
      <c r="B35" s="243" t="s">
        <v>84</v>
      </c>
      <c r="C35" s="127"/>
      <c r="D35" s="128"/>
      <c r="E35" s="105"/>
      <c r="F35" s="106"/>
      <c r="G35" s="102">
        <v>-126.13</v>
      </c>
      <c r="H35" s="36"/>
      <c r="I35" s="175"/>
    </row>
    <row r="36" spans="1:10" ht="17.25" customHeight="1">
      <c r="A36" s="75">
        <v>4</v>
      </c>
      <c r="B36" s="129" t="s">
        <v>85</v>
      </c>
      <c r="C36" s="130"/>
      <c r="D36" s="130"/>
      <c r="E36" s="96">
        <v>195000</v>
      </c>
      <c r="F36" s="97"/>
      <c r="G36" s="109">
        <f>G27+G28+G29+G30+G31+G32+G33+G34+G35</f>
        <v>149781.51</v>
      </c>
      <c r="H36" s="36"/>
      <c r="I36" s="176"/>
      <c r="J36" s="22"/>
    </row>
    <row r="37" spans="1:11" ht="17.25">
      <c r="A37" s="75"/>
      <c r="B37" s="244" t="s">
        <v>86</v>
      </c>
      <c r="C37" s="132"/>
      <c r="D37" s="132"/>
      <c r="E37" s="133"/>
      <c r="F37" s="134"/>
      <c r="G37" s="102"/>
      <c r="H37" s="36"/>
      <c r="K37" s="174"/>
    </row>
    <row r="38" spans="1:9" ht="16.5" customHeight="1">
      <c r="A38" s="75"/>
      <c r="B38" s="131" t="s">
        <v>87</v>
      </c>
      <c r="C38" s="132"/>
      <c r="D38" s="132"/>
      <c r="E38" s="135"/>
      <c r="F38" s="136"/>
      <c r="G38" s="102">
        <v>414197</v>
      </c>
      <c r="H38" s="36"/>
      <c r="I38" s="177"/>
    </row>
    <row r="39" spans="1:9" ht="22.5" customHeight="1">
      <c r="A39" s="75">
        <v>5</v>
      </c>
      <c r="B39" s="94" t="s">
        <v>88</v>
      </c>
      <c r="C39" s="95"/>
      <c r="D39" s="137"/>
      <c r="E39" s="138">
        <v>1859000</v>
      </c>
      <c r="F39" s="139"/>
      <c r="G39" s="109">
        <f>G38</f>
        <v>414197</v>
      </c>
      <c r="H39" s="36"/>
      <c r="I39" s="178"/>
    </row>
    <row r="40" spans="1:9" ht="23.25" customHeight="1">
      <c r="A40" s="75"/>
      <c r="B40" s="140" t="s">
        <v>89</v>
      </c>
      <c r="C40" s="141"/>
      <c r="D40" s="142"/>
      <c r="E40" s="143">
        <f>E18+E21+E26+E36+E39</f>
        <v>3321000</v>
      </c>
      <c r="F40" s="144"/>
      <c r="G40" s="109">
        <f>G18+G21+G26+G36+G39</f>
        <v>-31686.109999999986</v>
      </c>
      <c r="H40" s="36"/>
      <c r="I40" s="179"/>
    </row>
    <row r="41" spans="1:9" ht="28.5" customHeight="1">
      <c r="A41" s="75"/>
      <c r="B41" s="145" t="s">
        <v>90</v>
      </c>
      <c r="C41" s="146"/>
      <c r="D41" s="147"/>
      <c r="E41" s="148">
        <v>5862000</v>
      </c>
      <c r="F41" s="149"/>
      <c r="G41" s="102">
        <v>1873000</v>
      </c>
      <c r="H41" s="36"/>
      <c r="I41" s="180"/>
    </row>
    <row r="42" spans="1:9" ht="27" customHeight="1">
      <c r="A42" s="75"/>
      <c r="B42" s="150" t="s">
        <v>91</v>
      </c>
      <c r="C42" s="151"/>
      <c r="D42" s="152"/>
      <c r="E42" s="148"/>
      <c r="F42" s="149"/>
      <c r="G42" s="102">
        <v>887814.03</v>
      </c>
      <c r="H42" s="36"/>
      <c r="I42" s="181"/>
    </row>
    <row r="43" spans="1:9" ht="16.5" customHeight="1">
      <c r="A43" s="75"/>
      <c r="B43" s="245" t="s">
        <v>92</v>
      </c>
      <c r="C43" s="146"/>
      <c r="D43" s="147"/>
      <c r="E43" s="148"/>
      <c r="F43" s="149"/>
      <c r="G43" s="102">
        <v>3800</v>
      </c>
      <c r="H43" s="36"/>
      <c r="I43" s="181"/>
    </row>
    <row r="44" spans="1:10" ht="27" customHeight="1">
      <c r="A44" s="75"/>
      <c r="B44" s="145" t="s">
        <v>93</v>
      </c>
      <c r="C44" s="146"/>
      <c r="D44" s="147"/>
      <c r="E44" s="148">
        <v>172000</v>
      </c>
      <c r="F44" s="149"/>
      <c r="G44" s="102"/>
      <c r="H44" s="36"/>
      <c r="I44" s="181"/>
      <c r="J44" s="31"/>
    </row>
    <row r="45" spans="1:10" ht="17.25">
      <c r="A45" s="75"/>
      <c r="B45" s="145" t="s">
        <v>94</v>
      </c>
      <c r="C45" s="146"/>
      <c r="D45" s="147"/>
      <c r="E45" s="148">
        <v>333500</v>
      </c>
      <c r="F45" s="149"/>
      <c r="G45" s="102">
        <v>166000</v>
      </c>
      <c r="H45" s="36"/>
      <c r="I45" s="181"/>
      <c r="J45" s="31"/>
    </row>
    <row r="46" spans="1:10" ht="17.25">
      <c r="A46" s="99">
        <v>6</v>
      </c>
      <c r="B46" s="140" t="s">
        <v>95</v>
      </c>
      <c r="C46" s="141"/>
      <c r="D46" s="141"/>
      <c r="E46" s="154">
        <f>E41+E43+E44+E45</f>
        <v>6367500</v>
      </c>
      <c r="F46" s="155"/>
      <c r="G46" s="109">
        <f>G41+G43+G44+G45+G42</f>
        <v>2930614.0300000003</v>
      </c>
      <c r="H46" s="36"/>
      <c r="I46" s="182"/>
      <c r="J46" s="31"/>
    </row>
    <row r="47" spans="1:10" ht="17.25">
      <c r="A47" s="156"/>
      <c r="B47" s="157" t="s">
        <v>96</v>
      </c>
      <c r="C47" s="158"/>
      <c r="D47" s="158"/>
      <c r="E47" s="159">
        <f>E40+E46</f>
        <v>9688500</v>
      </c>
      <c r="F47" s="160"/>
      <c r="G47" s="161">
        <f>G40+G46</f>
        <v>2898927.9200000004</v>
      </c>
      <c r="H47" s="36"/>
      <c r="I47" s="183"/>
      <c r="J47" s="184"/>
    </row>
    <row r="48" spans="1:10" ht="14.25">
      <c r="A48" s="162"/>
      <c r="B48" s="162"/>
      <c r="C48" s="162"/>
      <c r="D48" s="162"/>
      <c r="E48" s="162"/>
      <c r="F48" s="162"/>
      <c r="G48" s="163"/>
      <c r="I48" s="31"/>
      <c r="J48" s="31"/>
    </row>
    <row r="49" spans="1:10" ht="14.25">
      <c r="A49" s="162"/>
      <c r="B49" s="162"/>
      <c r="C49" s="162"/>
      <c r="D49" s="162"/>
      <c r="E49" s="164"/>
      <c r="F49" s="164"/>
      <c r="G49" s="163"/>
      <c r="I49" s="31"/>
      <c r="J49" s="31"/>
    </row>
    <row r="50" spans="1:7" ht="14.25">
      <c r="A50" s="162"/>
      <c r="B50" s="162"/>
      <c r="C50" s="162"/>
      <c r="D50" s="162"/>
      <c r="E50" s="162"/>
      <c r="F50" s="162"/>
      <c r="G50" s="163"/>
    </row>
  </sheetData>
  <sheetProtection/>
  <mergeCells count="50">
    <mergeCell ref="A1:B1"/>
    <mergeCell ref="C1:G1"/>
    <mergeCell ref="B3:G3"/>
    <mergeCell ref="B4:G4"/>
    <mergeCell ref="B5:C5"/>
    <mergeCell ref="D5:G5"/>
    <mergeCell ref="B6:D6"/>
    <mergeCell ref="A7:B7"/>
    <mergeCell ref="C7:G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4:D44"/>
    <mergeCell ref="B45:D45"/>
    <mergeCell ref="B46:D46"/>
    <mergeCell ref="B47:D47"/>
    <mergeCell ref="F9:F11"/>
    <mergeCell ref="G9:G11"/>
  </mergeCells>
  <printOptions/>
  <pageMargins left="0.3541666666666667" right="0.2361111111111111" top="0.15694444444444444" bottom="0.03888888888888889" header="0.15694444444444444" footer="0.236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57"/>
  <sheetViews>
    <sheetView tabSelected="1" zoomScale="85" zoomScaleNormal="85" workbookViewId="0" topLeftCell="A1">
      <selection activeCell="J20" sqref="J20"/>
    </sheetView>
  </sheetViews>
  <sheetFormatPr defaultColWidth="8.8515625" defaultRowHeight="12.75"/>
  <cols>
    <col min="1" max="1" width="25.140625" style="0" customWidth="1"/>
    <col min="2" max="2" width="18.28125" style="0" customWidth="1"/>
    <col min="3" max="3" width="19.421875" style="0" customWidth="1"/>
    <col min="4" max="4" width="21.140625" style="0" customWidth="1"/>
    <col min="5" max="5" width="19.140625" style="0" customWidth="1"/>
    <col min="7" max="7" width="12.8515625" style="0" bestFit="1" customWidth="1"/>
    <col min="8" max="8" width="17.8515625" style="0" customWidth="1"/>
    <col min="9" max="9" width="10.140625" style="0" bestFit="1" customWidth="1"/>
    <col min="10" max="10" width="14.140625" style="0" customWidth="1"/>
  </cols>
  <sheetData>
    <row r="2" spans="1:6" ht="51.75" customHeight="1">
      <c r="A2" s="1" t="s">
        <v>97</v>
      </c>
      <c r="B2" s="2"/>
      <c r="C2" s="2"/>
      <c r="D2" s="2"/>
      <c r="E2" s="2"/>
      <c r="F2" s="3"/>
    </row>
    <row r="3" spans="1:6" ht="16.5">
      <c r="A3" s="3"/>
      <c r="B3" s="3"/>
      <c r="C3" s="3"/>
      <c r="D3" s="3"/>
      <c r="E3" s="3"/>
      <c r="F3" s="3"/>
    </row>
    <row r="4" spans="1:6" ht="47.25">
      <c r="A4" s="4" t="s">
        <v>98</v>
      </c>
      <c r="B4" s="5" t="s">
        <v>99</v>
      </c>
      <c r="C4" s="4" t="s">
        <v>100</v>
      </c>
      <c r="D4" s="5" t="s">
        <v>101</v>
      </c>
      <c r="E4" s="6" t="s">
        <v>102</v>
      </c>
      <c r="F4" s="3"/>
    </row>
    <row r="5" spans="1:6" ht="15.75">
      <c r="A5" s="7"/>
      <c r="B5" s="8" t="s">
        <v>103</v>
      </c>
      <c r="C5" s="7"/>
      <c r="D5" s="8" t="s">
        <v>104</v>
      </c>
      <c r="E5" s="8"/>
      <c r="F5" s="3"/>
    </row>
    <row r="6" spans="1:6" ht="16.5">
      <c r="A6" s="9"/>
      <c r="B6" s="10" t="s">
        <v>105</v>
      </c>
      <c r="C6" s="9"/>
      <c r="D6" s="11"/>
      <c r="E6" s="10" t="s">
        <v>106</v>
      </c>
      <c r="F6" s="3"/>
    </row>
    <row r="7" spans="1:34" ht="31.5">
      <c r="A7" s="12" t="s">
        <v>107</v>
      </c>
      <c r="B7" s="13">
        <v>846905.94</v>
      </c>
      <c r="C7" s="14">
        <f>Лист4!G47</f>
        <v>2898927.9200000004</v>
      </c>
      <c r="D7" s="15">
        <f>'Лист3 (2)'!M75</f>
        <v>1846294.45</v>
      </c>
      <c r="E7" s="13">
        <f>B7+C7-D7</f>
        <v>1899539.4100000004</v>
      </c>
      <c r="F7" s="3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</row>
    <row r="8" spans="1:34" ht="31.5">
      <c r="A8" s="12" t="s">
        <v>108</v>
      </c>
      <c r="B8" s="16"/>
      <c r="C8" s="17"/>
      <c r="D8" s="17"/>
      <c r="E8" s="16"/>
      <c r="F8" s="3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32"/>
      <c r="AG8" s="33"/>
      <c r="AH8" s="31"/>
    </row>
    <row r="9" spans="1:23" ht="31.5">
      <c r="A9" s="12" t="s">
        <v>109</v>
      </c>
      <c r="B9" s="16"/>
      <c r="C9" s="17"/>
      <c r="D9" s="17"/>
      <c r="E9" s="16"/>
      <c r="F9" s="3"/>
      <c r="I9" s="29"/>
      <c r="J9" s="3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6.5">
      <c r="A10" s="18"/>
      <c r="B10" s="19"/>
      <c r="C10" s="20"/>
      <c r="D10" s="20"/>
      <c r="E10" s="19"/>
      <c r="F10" s="3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6" ht="15.75">
      <c r="A11" s="21"/>
      <c r="B11" s="21"/>
      <c r="C11" s="21"/>
      <c r="D11" s="21"/>
      <c r="E11" s="21"/>
      <c r="F11" s="21"/>
    </row>
    <row r="12" spans="1:6" ht="15.75">
      <c r="A12" s="21"/>
      <c r="B12" s="21"/>
      <c r="C12" s="21"/>
      <c r="D12" s="21"/>
      <c r="E12" s="21"/>
      <c r="F12" s="21"/>
    </row>
    <row r="13" spans="1:6" ht="15.75">
      <c r="A13" s="21"/>
      <c r="B13" s="21"/>
      <c r="C13" s="21"/>
      <c r="D13" s="21"/>
      <c r="E13" s="21"/>
      <c r="F13" s="21"/>
    </row>
    <row r="14" spans="1:8" ht="15.75">
      <c r="A14" s="21" t="s">
        <v>110</v>
      </c>
      <c r="B14" s="21"/>
      <c r="C14" s="21"/>
      <c r="D14" s="21"/>
      <c r="E14" s="21"/>
      <c r="F14" s="3"/>
      <c r="H14" s="22"/>
    </row>
    <row r="15" spans="1:6" ht="15.75">
      <c r="A15" s="3"/>
      <c r="B15" s="3"/>
      <c r="C15" s="3"/>
      <c r="D15" s="3"/>
      <c r="E15" s="3"/>
      <c r="F15" s="3"/>
    </row>
    <row r="16" spans="1:6" ht="15.75">
      <c r="A16" s="23" t="s">
        <v>111</v>
      </c>
      <c r="B16" s="23"/>
      <c r="C16" s="23"/>
      <c r="D16" s="23" t="s">
        <v>112</v>
      </c>
      <c r="E16" s="23"/>
      <c r="F16" s="24"/>
    </row>
    <row r="17" spans="1:6" ht="15.75">
      <c r="A17" s="25"/>
      <c r="B17" s="26" t="s">
        <v>113</v>
      </c>
      <c r="C17" s="26"/>
      <c r="D17" s="26"/>
      <c r="E17" s="26"/>
      <c r="F17" s="24"/>
    </row>
    <row r="18" spans="1:6" ht="15.75">
      <c r="A18" s="25"/>
      <c r="B18" s="25"/>
      <c r="C18" s="25"/>
      <c r="D18" s="25"/>
      <c r="E18" s="25"/>
      <c r="F18" s="24"/>
    </row>
    <row r="21" ht="12.75">
      <c r="D21" s="27"/>
    </row>
    <row r="57" ht="12.75">
      <c r="M57" t="s">
        <v>114</v>
      </c>
    </row>
  </sheetData>
  <sheetProtection/>
  <mergeCells count="11">
    <mergeCell ref="A2:E2"/>
    <mergeCell ref="J8:AF8"/>
    <mergeCell ref="A11:F11"/>
    <mergeCell ref="A14:E14"/>
    <mergeCell ref="B17:E17"/>
    <mergeCell ref="A4:A6"/>
    <mergeCell ref="B7:B10"/>
    <mergeCell ref="C4:C6"/>
    <mergeCell ref="C7:C10"/>
    <mergeCell ref="D7:D10"/>
    <mergeCell ref="E7:E10"/>
  </mergeCells>
  <printOptions/>
  <pageMargins left="0.4722222222222222" right="0.2361111111111111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Pentium</cp:lastModifiedBy>
  <cp:lastPrinted>2020-08-10T08:39:51Z</cp:lastPrinted>
  <dcterms:created xsi:type="dcterms:W3CDTF">1996-10-08T23:32:33Z</dcterms:created>
  <dcterms:modified xsi:type="dcterms:W3CDTF">2023-07-03T21:58:58Z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1049-11.2.0.11537</vt:lpwstr>
  </property>
  <property fmtid="{D5CDD505-2E9C-101B-9397-08002B2CF9AE}" pid="4" name="I">
    <vt:lpwstr>BD89B01E2BC34208803DA7E95BCBDBEA</vt:lpwstr>
  </property>
</Properties>
</file>